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'DC33'!$A$1:$AA$43</definedName>
    <definedName name="_xlnm.Print_Area" localSheetId="11">'DC34'!$A$1:$AA$43</definedName>
    <definedName name="_xlnm.Print_Area" localSheetId="16">'DC35'!$A$1:$AA$43</definedName>
    <definedName name="_xlnm.Print_Area" localSheetId="22">'DC36'!$A$1:$AA$43</definedName>
    <definedName name="_xlnm.Print_Area" localSheetId="27">'DC47'!$A$1:$AA$43</definedName>
    <definedName name="_xlnm.Print_Area" localSheetId="1">'LIM331'!$A$1:$AA$43</definedName>
    <definedName name="_xlnm.Print_Area" localSheetId="2">'LIM332'!$A$1:$AA$43</definedName>
    <definedName name="_xlnm.Print_Area" localSheetId="3">'LIM333'!$A$1:$AA$43</definedName>
    <definedName name="_xlnm.Print_Area" localSheetId="4">'LIM334'!$A$1:$AA$43</definedName>
    <definedName name="_xlnm.Print_Area" localSheetId="5">'LIM335'!$A$1:$AA$43</definedName>
    <definedName name="_xlnm.Print_Area" localSheetId="7">'LIM341'!$A$1:$AA$43</definedName>
    <definedName name="_xlnm.Print_Area" localSheetId="8">'LIM343'!$A$1:$AA$43</definedName>
    <definedName name="_xlnm.Print_Area" localSheetId="9">'LIM344'!$A$1:$AA$43</definedName>
    <definedName name="_xlnm.Print_Area" localSheetId="10">'LIM345'!$A$1:$AA$43</definedName>
    <definedName name="_xlnm.Print_Area" localSheetId="12">'LIM351'!$A$1:$AA$43</definedName>
    <definedName name="_xlnm.Print_Area" localSheetId="13">'LIM353'!$A$1:$AA$43</definedName>
    <definedName name="_xlnm.Print_Area" localSheetId="14">'LIM354'!$A$1:$AA$43</definedName>
    <definedName name="_xlnm.Print_Area" localSheetId="15">'LIM355'!$A$1:$AA$43</definedName>
    <definedName name="_xlnm.Print_Area" localSheetId="17">'LIM361'!$A$1:$AA$43</definedName>
    <definedName name="_xlnm.Print_Area" localSheetId="18">'LIM362'!$A$1:$AA$43</definedName>
    <definedName name="_xlnm.Print_Area" localSheetId="19">'LIM366'!$A$1:$AA$43</definedName>
    <definedName name="_xlnm.Print_Area" localSheetId="20">'LIM367'!$A$1:$AA$43</definedName>
    <definedName name="_xlnm.Print_Area" localSheetId="21">'LIM368'!$A$1:$AA$43</definedName>
    <definedName name="_xlnm.Print_Area" localSheetId="23">'LIM471'!$A$1:$AA$43</definedName>
    <definedName name="_xlnm.Print_Area" localSheetId="24">'LIM472'!$A$1:$AA$43</definedName>
    <definedName name="_xlnm.Print_Area" localSheetId="25">'LIM473'!$A$1:$AA$43</definedName>
    <definedName name="_xlnm.Print_Area" localSheetId="26">'LIM476'!$A$1:$AA$43</definedName>
    <definedName name="_xlnm.Print_Area" localSheetId="0">'Summary'!$A$1:$AA$43</definedName>
  </definedNames>
  <calcPr fullCalcOnLoad="1"/>
</workbook>
</file>

<file path=xl/sharedStrings.xml><?xml version="1.0" encoding="utf-8"?>
<sst xmlns="http://schemas.openxmlformats.org/spreadsheetml/2006/main" count="2044" uniqueCount="92">
  <si>
    <t>Limpopo: Greater Giyani(LIM331) - Table C7 Quarterly Budgeted Cash Flows ( All ) for 4th Quarter ended 30 June 2020 (Figures Finalised as at 2020/07/30)</t>
  </si>
  <si>
    <t>Description</t>
  </si>
  <si>
    <t>2018/19</t>
  </si>
  <si>
    <t>2019/20</t>
  </si>
  <si>
    <t>Budget year 2019/20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</si>
  <si>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</si>
  <si>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</si>
  <si>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</si>
  <si>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</si>
  <si>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</si>
  <si>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</si>
  <si>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</si>
  <si>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</si>
  <si>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</si>
  <si>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</si>
  <si>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</si>
  <si>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</si>
  <si>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</si>
  <si>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</si>
  <si>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</si>
  <si>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</si>
  <si>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</si>
  <si>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</si>
  <si>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</si>
  <si>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</si>
  <si>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</si>
  <si>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</si>
  <si>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</si>
  <si>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</si>
  <si>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</si>
  <si>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</si>
  <si>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</si>
  <si>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</si>
  <si>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</t>
  </si>
  <si>
    <t>Service charges</t>
  </si>
  <si>
    <t>Other revenue</t>
  </si>
  <si>
    <t>Transfers and Subsidies - Operational</t>
  </si>
  <si>
    <t>Transfers and Subsidies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</si>
  <si>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</si>
  <si>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</si>
  <si>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</si>
  <si>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</si>
  <si>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</si>
  <si>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</si>
  <si>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</si>
  <si>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FLOWS FROM INVESTING ACTIVITIES</t>
  </si>
  <si>
    <t>Proceeds on disposal of PPE</t>
  </si>
  <si>
    <t>Decrease (Increase) in non-current debtors (not used)</t>
  </si>
  <si>
    <t>Decrease (increase) in non-current receivables</t>
  </si>
  <si>
    <t>Decrease (increase) in non-current investments</t>
  </si>
  <si>
    <t>Capital assets</t>
  </si>
  <si>
    <t>NET CASH FROM/(USED) INVESTING ACTIVITIES</t>
  </si>
  <si>
    <t>CASH FLOWS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</si>
  <si>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</si>
  <si>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</si>
  <si>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</si>
  <si>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</si>
  <si>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</si>
  <si>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 (DECREASE) IN CASH HELD</t>
  </si>
  <si>
    <t>Cash/cash equivalents at the year begin:</t>
  </si>
  <si>
    <t>2</t>
  </si>
  <si>
    <t>Cash/cash equivalents at the year end:</t>
  </si>
  <si>
    <t>Limpopo: Greater Letaba(LIM332) - Table C7 Quarterly Budgeted Cash Flows ( All ) for 4th Quarter ended 30 June 2020 (Figures Finalised as at 2020/07/30)</t>
  </si>
  <si>
    <t>Limpopo: Greater Tzaneen(LIM333) - Table C7 Quarterly Budgeted Cash Flows ( All ) for 4th Quarter ended 30 June 2020 (Figures Finalised as at 2020/07/30)</t>
  </si>
  <si>
    <t>Limpopo: Ba-Phalaborwa(LIM334) - Table C7 Quarterly Budgeted Cash Flows ( All ) for 4th Quarter ended 30 June 2020 (Figures Finalised as at 2020/07/30)</t>
  </si>
  <si>
    <t>Limpopo: Maruleng(LIM335) - Table C7 Quarterly Budgeted Cash Flows ( All ) for 4th Quarter ended 30 June 2020 (Figures Finalised as at 2020/07/30)</t>
  </si>
  <si>
    <t>Limpopo: Mopani(DC33) - Table C7 Quarterly Budgeted Cash Flows ( All ) for 4th Quarter ended 30 June 2020 (Figures Finalised as at 2020/07/30)</t>
  </si>
  <si>
    <t>Limpopo: Musina(LIM341) - Table C7 Quarterly Budgeted Cash Flows ( All ) for 4th Quarter ended 30 June 2020 (Figures Finalised as at 2020/07/30)</t>
  </si>
  <si>
    <t>Limpopo: Thulamela(LIM343) - Table C7 Quarterly Budgeted Cash Flows ( All ) for 4th Quarter ended 30 June 2020 (Figures Finalised as at 2020/07/30)</t>
  </si>
  <si>
    <t>Limpopo: Makhado(LIM344) - Table C7 Quarterly Budgeted Cash Flows ( All ) for 4th Quarter ended 30 June 2020 (Figures Finalised as at 2020/07/30)</t>
  </si>
  <si>
    <t>Limpopo: Collins Chabane(LIM345) - Table C7 Quarterly Budgeted Cash Flows ( All ) for 4th Quarter ended 30 June 2020 (Figures Finalised as at 2020/07/30)</t>
  </si>
  <si>
    <t>Limpopo: Vhembe(DC34) - Table C7 Quarterly Budgeted Cash Flows ( All ) for 4th Quarter ended 30 June 2020 (Figures Finalised as at 2020/07/30)</t>
  </si>
  <si>
    <t>Limpopo: Blouberg(LIM351) - Table C7 Quarterly Budgeted Cash Flows ( All ) for 4th Quarter ended 30 June 2020 (Figures Finalised as at 2020/07/30)</t>
  </si>
  <si>
    <t>Limpopo: Molemole(LIM353) - Table C7 Quarterly Budgeted Cash Flows ( All ) for 4th Quarter ended 30 June 2020 (Figures Finalised as at 2020/07/30)</t>
  </si>
  <si>
    <t>Limpopo: Polokwane(LIM354) - Table C7 Quarterly Budgeted Cash Flows ( All ) for 4th Quarter ended 30 June 2020 (Figures Finalised as at 2020/07/30)</t>
  </si>
  <si>
    <t>Limpopo: Lepelle-Nkumpi(LIM355) - Table C7 Quarterly Budgeted Cash Flows ( All ) for 4th Quarter ended 30 June 2020 (Figures Finalised as at 2020/07/30)</t>
  </si>
  <si>
    <t>Limpopo: Capricorn(DC35) - Table C7 Quarterly Budgeted Cash Flows ( All ) for 4th Quarter ended 30 June 2020 (Figures Finalised as at 2020/07/30)</t>
  </si>
  <si>
    <t>Limpopo: Thabazimbi(LIM361) - Table C7 Quarterly Budgeted Cash Flows ( All ) for 4th Quarter ended 30 June 2020 (Figures Finalised as at 2020/07/30)</t>
  </si>
  <si>
    <t>Limpopo: Lephalale(LIM362) - Table C7 Quarterly Budgeted Cash Flows ( All ) for 4th Quarter ended 30 June 2020 (Figures Finalised as at 2020/07/30)</t>
  </si>
  <si>
    <t>Limpopo: Bela Bela(LIM366) - Table C7 Quarterly Budgeted Cash Flows ( All ) for 4th Quarter ended 30 June 2020 (Figures Finalised as at 2020/07/30)</t>
  </si>
  <si>
    <t>Limpopo: Mogalakwena(LIM367) - Table C7 Quarterly Budgeted Cash Flows ( All ) for 4th Quarter ended 30 June 2020 (Figures Finalised as at 2020/07/30)</t>
  </si>
  <si>
    <t>Limpopo: Modimolle-Mookgopong(LIM368) - Table C7 Quarterly Budgeted Cash Flows ( All ) for 4th Quarter ended 30 June 2020 (Figures Finalised as at 2020/07/30)</t>
  </si>
  <si>
    <t>Limpopo: Waterberg(DC36) - Table C7 Quarterly Budgeted Cash Flows ( All ) for 4th Quarter ended 30 June 2020 (Figures Finalised as at 2020/07/30)</t>
  </si>
  <si>
    <t>Limpopo: Ephraim Mogale(LIM471) - Table C7 Quarterly Budgeted Cash Flows ( All ) for 4th Quarter ended 30 June 2020 (Figures Finalised as at 2020/07/30)</t>
  </si>
  <si>
    <t>Limpopo: Elias Motsoaledi(LIM472) - Table C7 Quarterly Budgeted Cash Flows ( All ) for 4th Quarter ended 30 June 2020 (Figures Finalised as at 2020/07/30)</t>
  </si>
  <si>
    <t>Limpopo: Makhuduthamaga(LIM473) - Table C7 Quarterly Budgeted Cash Flows ( All ) for 4th Quarter ended 30 June 2020 (Figures Finalised as at 2020/07/30)</t>
  </si>
  <si>
    <t>Limpopo: Tubatse Fetakgomo(LIM476) - Table C7 Quarterly Budgeted Cash Flows ( All ) for 4th Quarter ended 30 June 2020 (Figures Finalised as at 2020/07/30)</t>
  </si>
  <si>
    <t>Limpopo: Sekhukhune(DC47) - Table C7 Quarterly Budgeted Cash Flows ( All ) for 4th Quarter ended 30 June 2020 (Figures Finalised as at 2020/07/30)</t>
  </si>
  <si>
    <t>Summary - Table C7 Quarterly Budgeted Cash Flows ( All ) for 4th Quarter ended 30 June 2020 (Figures Finalised as at 2020/07/30)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</si>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</sst>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180" fontId="2" fillId="0" borderId="11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80" fontId="2" fillId="0" borderId="20" xfId="0" applyNumberFormat="1" applyFont="1" applyFill="1" applyBorder="1" applyAlignment="1" applyProtection="1">
      <alignment horizontal="center"/>
      <protection/>
    </xf>
    <xf numFmtId="180" fontId="2" fillId="0" borderId="21" xfId="0" applyNumberFormat="1" applyFont="1" applyFill="1" applyBorder="1" applyAlignment="1" applyProtection="1">
      <alignment horizontal="center"/>
      <protection/>
    </xf>
    <xf numFmtId="180" fontId="2" fillId="0" borderId="10" xfId="0" applyNumberFormat="1" applyFont="1" applyFill="1" applyBorder="1" applyAlignment="1" applyProtection="1">
      <alignment horizontal="center"/>
      <protection/>
    </xf>
    <xf numFmtId="179" fontId="2" fillId="0" borderId="10" xfId="0" applyNumberFormat="1" applyFont="1" applyFill="1" applyBorder="1" applyAlignment="1" applyProtection="1">
      <alignment horizontal="center"/>
      <protection/>
    </xf>
    <xf numFmtId="180" fontId="2" fillId="0" borderId="22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180" fontId="3" fillId="0" borderId="23" xfId="0" applyNumberFormat="1" applyFont="1" applyFill="1" applyBorder="1" applyAlignment="1" applyProtection="1">
      <alignment/>
      <protection/>
    </xf>
    <xf numFmtId="180" fontId="3" fillId="0" borderId="24" xfId="0" applyNumberFormat="1" applyFont="1" applyFill="1" applyBorder="1" applyAlignment="1" applyProtection="1">
      <alignment/>
      <protection/>
    </xf>
    <xf numFmtId="180" fontId="3" fillId="0" borderId="11" xfId="0" applyNumberFormat="1" applyFont="1" applyFill="1" applyBorder="1" applyAlignment="1" applyProtection="1">
      <alignment/>
      <protection/>
    </xf>
    <xf numFmtId="179" fontId="3" fillId="0" borderId="11" xfId="0" applyNumberFormat="1" applyFont="1" applyFill="1" applyBorder="1" applyAlignment="1" applyProtection="1">
      <alignment/>
      <protection/>
    </xf>
    <xf numFmtId="180" fontId="3" fillId="0" borderId="25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80" fontId="2" fillId="0" borderId="28" xfId="0" applyNumberFormat="1" applyFont="1" applyFill="1" applyBorder="1" applyAlignment="1" applyProtection="1">
      <alignment/>
      <protection/>
    </xf>
    <xf numFmtId="180" fontId="2" fillId="0" borderId="29" xfId="0" applyNumberFormat="1" applyFont="1" applyFill="1" applyBorder="1" applyAlignment="1" applyProtection="1">
      <alignment/>
      <protection/>
    </xf>
    <xf numFmtId="180" fontId="2" fillId="0" borderId="27" xfId="0" applyNumberFormat="1" applyFont="1" applyFill="1" applyBorder="1" applyAlignment="1" applyProtection="1">
      <alignment/>
      <protection/>
    </xf>
    <xf numFmtId="179" fontId="2" fillId="0" borderId="27" xfId="0" applyNumberFormat="1" applyFont="1" applyFill="1" applyBorder="1" applyAlignment="1" applyProtection="1">
      <alignment/>
      <protection/>
    </xf>
    <xf numFmtId="180" fontId="2" fillId="0" borderId="30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180" fontId="2" fillId="0" borderId="23" xfId="0" applyNumberFormat="1" applyFont="1" applyFill="1" applyBorder="1" applyAlignment="1" applyProtection="1">
      <alignment/>
      <protection/>
    </xf>
    <xf numFmtId="180" fontId="2" fillId="0" borderId="24" xfId="0" applyNumberFormat="1" applyFont="1" applyFill="1" applyBorder="1" applyAlignment="1" applyProtection="1">
      <alignment/>
      <protection/>
    </xf>
    <xf numFmtId="179" fontId="2" fillId="0" borderId="11" xfId="0" applyNumberFormat="1" applyFont="1" applyFill="1" applyBorder="1" applyAlignment="1" applyProtection="1">
      <alignment/>
      <protection/>
    </xf>
    <xf numFmtId="180" fontId="2" fillId="0" borderId="25" xfId="0" applyNumberFormat="1" applyFont="1" applyFill="1" applyBorder="1" applyAlignment="1" applyProtection="1">
      <alignment/>
      <protection/>
    </xf>
    <xf numFmtId="180" fontId="3" fillId="0" borderId="11" xfId="42" applyNumberFormat="1" applyFont="1" applyFill="1" applyBorder="1" applyAlignment="1" applyProtection="1">
      <alignment/>
      <protection/>
    </xf>
    <xf numFmtId="179" fontId="3" fillId="0" borderId="11" xfId="42" applyNumberFormat="1" applyFont="1" applyFill="1" applyBorder="1" applyAlignment="1" applyProtection="1">
      <alignment/>
      <protection/>
    </xf>
    <xf numFmtId="180" fontId="3" fillId="0" borderId="25" xfId="42" applyNumberFormat="1" applyFont="1" applyFill="1" applyBorder="1" applyAlignment="1" applyProtection="1">
      <alignment/>
      <protection/>
    </xf>
    <xf numFmtId="180" fontId="3" fillId="0" borderId="24" xfId="42" applyNumberFormat="1" applyFont="1" applyFill="1" applyBorder="1" applyAlignment="1" applyProtection="1">
      <alignment/>
      <protection/>
    </xf>
    <xf numFmtId="180" fontId="3" fillId="0" borderId="23" xfId="42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left" indent="1"/>
      <protection/>
    </xf>
    <xf numFmtId="0" fontId="3" fillId="0" borderId="15" xfId="0" applyFont="1" applyFill="1" applyBorder="1" applyAlignment="1" applyProtection="1">
      <alignment horizontal="center"/>
      <protection/>
    </xf>
    <xf numFmtId="180" fontId="2" fillId="0" borderId="31" xfId="0" applyNumberFormat="1" applyFont="1" applyFill="1" applyBorder="1" applyAlignment="1" applyProtection="1">
      <alignment/>
      <protection/>
    </xf>
    <xf numFmtId="180" fontId="2" fillId="0" borderId="32" xfId="0" applyNumberFormat="1" applyFont="1" applyFill="1" applyBorder="1" applyAlignment="1" applyProtection="1">
      <alignment/>
      <protection/>
    </xf>
    <xf numFmtId="180" fontId="2" fillId="0" borderId="15" xfId="0" applyNumberFormat="1" applyFont="1" applyFill="1" applyBorder="1" applyAlignment="1" applyProtection="1">
      <alignment/>
      <protection/>
    </xf>
    <xf numFmtId="179" fontId="2" fillId="0" borderId="15" xfId="0" applyNumberFormat="1" applyFont="1" applyFill="1" applyBorder="1" applyAlignment="1" applyProtection="1">
      <alignment/>
      <protection/>
    </xf>
    <xf numFmtId="180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88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251166426</v>
      </c>
      <c r="D6" s="18">
        <v>199900323</v>
      </c>
      <c r="E6" s="19">
        <v>190710615</v>
      </c>
      <c r="F6" s="20">
        <v>1122334721</v>
      </c>
      <c r="G6" s="20">
        <v>31900230</v>
      </c>
      <c r="H6" s="20">
        <v>41157529</v>
      </c>
      <c r="I6" s="20">
        <v>36794593</v>
      </c>
      <c r="J6" s="20">
        <v>109852352</v>
      </c>
      <c r="K6" s="20">
        <v>58992744</v>
      </c>
      <c r="L6" s="20">
        <v>60583390</v>
      </c>
      <c r="M6" s="20">
        <v>174498434</v>
      </c>
      <c r="N6" s="20">
        <v>294074568</v>
      </c>
      <c r="O6" s="20">
        <v>54476813</v>
      </c>
      <c r="P6" s="20">
        <v>36659347</v>
      </c>
      <c r="Q6" s="20">
        <v>58273489</v>
      </c>
      <c r="R6" s="20">
        <v>149409649</v>
      </c>
      <c r="S6" s="20">
        <v>42738928</v>
      </c>
      <c r="T6" s="20">
        <v>55859993</v>
      </c>
      <c r="U6" s="20">
        <v>52337953</v>
      </c>
      <c r="V6" s="20">
        <v>150936874</v>
      </c>
      <c r="W6" s="20">
        <v>704273443</v>
      </c>
      <c r="X6" s="20">
        <v>1122334721</v>
      </c>
      <c r="Y6" s="20">
        <v>-418061278</v>
      </c>
      <c r="Z6" s="21">
        <v>-37.25</v>
      </c>
      <c r="AA6" s="22">
        <v>1122334721</v>
      </c>
    </row>
    <row r="7" spans="1:27" ht="12.75">
      <c r="A7" s="23" t="s">
        <v>34</v>
      </c>
      <c r="B7" s="17"/>
      <c r="C7" s="18">
        <v>1348650441</v>
      </c>
      <c r="D7" s="18">
        <v>268696544</v>
      </c>
      <c r="E7" s="19">
        <v>1055706462</v>
      </c>
      <c r="F7" s="20">
        <v>3713049537</v>
      </c>
      <c r="G7" s="20">
        <v>173101260</v>
      </c>
      <c r="H7" s="20">
        <v>155957721</v>
      </c>
      <c r="I7" s="20">
        <v>160302689</v>
      </c>
      <c r="J7" s="20">
        <v>489361670</v>
      </c>
      <c r="K7" s="20">
        <v>260079966</v>
      </c>
      <c r="L7" s="20">
        <v>183470874</v>
      </c>
      <c r="M7" s="20">
        <v>152181695</v>
      </c>
      <c r="N7" s="20">
        <v>595732535</v>
      </c>
      <c r="O7" s="20">
        <v>203383270</v>
      </c>
      <c r="P7" s="20">
        <v>190245308</v>
      </c>
      <c r="Q7" s="20">
        <v>218037252</v>
      </c>
      <c r="R7" s="20">
        <v>611665830</v>
      </c>
      <c r="S7" s="20">
        <v>123570416</v>
      </c>
      <c r="T7" s="20">
        <v>163950572</v>
      </c>
      <c r="U7" s="20">
        <v>175978878</v>
      </c>
      <c r="V7" s="20">
        <v>463499866</v>
      </c>
      <c r="W7" s="20">
        <v>2160259901</v>
      </c>
      <c r="X7" s="20">
        <v>3713049537</v>
      </c>
      <c r="Y7" s="20">
        <v>-1552789636</v>
      </c>
      <c r="Z7" s="21">
        <v>-41.82</v>
      </c>
      <c r="AA7" s="22">
        <v>3713049537</v>
      </c>
    </row>
    <row r="8" spans="1:27" ht="12.75">
      <c r="A8" s="23" t="s">
        <v>35</v>
      </c>
      <c r="B8" s="17"/>
      <c r="C8" s="18">
        <v>688025561</v>
      </c>
      <c r="D8" s="18">
        <v>43392226</v>
      </c>
      <c r="E8" s="19">
        <v>948656146</v>
      </c>
      <c r="F8" s="20">
        <v>874379977</v>
      </c>
      <c r="G8" s="20">
        <v>128977038</v>
      </c>
      <c r="H8" s="20">
        <v>46919744</v>
      </c>
      <c r="I8" s="20">
        <v>58764661</v>
      </c>
      <c r="J8" s="20">
        <v>234661443</v>
      </c>
      <c r="K8" s="20">
        <v>98697283</v>
      </c>
      <c r="L8" s="20">
        <v>61133586</v>
      </c>
      <c r="M8" s="20">
        <v>43834815</v>
      </c>
      <c r="N8" s="20">
        <v>203665684</v>
      </c>
      <c r="O8" s="20">
        <v>47423786</v>
      </c>
      <c r="P8" s="20">
        <v>109671223</v>
      </c>
      <c r="Q8" s="20">
        <v>48421740</v>
      </c>
      <c r="R8" s="20">
        <v>205516749</v>
      </c>
      <c r="S8" s="20">
        <v>12192207</v>
      </c>
      <c r="T8" s="20">
        <v>33763396</v>
      </c>
      <c r="U8" s="20">
        <v>23466664</v>
      </c>
      <c r="V8" s="20">
        <v>69422267</v>
      </c>
      <c r="W8" s="20">
        <v>713266143</v>
      </c>
      <c r="X8" s="20">
        <v>874379977</v>
      </c>
      <c r="Y8" s="20">
        <v>-161113834</v>
      </c>
      <c r="Z8" s="21">
        <v>-18.43</v>
      </c>
      <c r="AA8" s="22">
        <v>874379977</v>
      </c>
    </row>
    <row r="9" spans="1:27" ht="12.75">
      <c r="A9" s="23" t="s">
        <v>36</v>
      </c>
      <c r="B9" s="17" t="s">
        <v>6</v>
      </c>
      <c r="C9" s="18">
        <v>1871198313</v>
      </c>
      <c r="D9" s="18">
        <v>361092073</v>
      </c>
      <c r="E9" s="19">
        <v>4682927284</v>
      </c>
      <c r="F9" s="20">
        <v>5700819550</v>
      </c>
      <c r="G9" s="20">
        <v>952869717</v>
      </c>
      <c r="H9" s="20">
        <v>418523139</v>
      </c>
      <c r="I9" s="20">
        <v>17785615</v>
      </c>
      <c r="J9" s="20">
        <v>1389178471</v>
      </c>
      <c r="K9" s="20">
        <v>47925792</v>
      </c>
      <c r="L9" s="20">
        <v>33013812</v>
      </c>
      <c r="M9" s="20">
        <v>1000297220</v>
      </c>
      <c r="N9" s="20">
        <v>1081236824</v>
      </c>
      <c r="O9" s="20">
        <v>26227388</v>
      </c>
      <c r="P9" s="20">
        <v>9817569</v>
      </c>
      <c r="Q9" s="20">
        <v>439734361</v>
      </c>
      <c r="R9" s="20">
        <v>475779318</v>
      </c>
      <c r="S9" s="20">
        <v>3262231</v>
      </c>
      <c r="T9" s="20">
        <v>420801372</v>
      </c>
      <c r="U9" s="20">
        <v>1456382</v>
      </c>
      <c r="V9" s="20">
        <v>425519985</v>
      </c>
      <c r="W9" s="20">
        <v>3371714598</v>
      </c>
      <c r="X9" s="20">
        <v>5700819550</v>
      </c>
      <c r="Y9" s="20">
        <v>-2329104952</v>
      </c>
      <c r="Z9" s="21">
        <v>-40.86</v>
      </c>
      <c r="AA9" s="22">
        <v>5700819550</v>
      </c>
    </row>
    <row r="10" spans="1:27" ht="12.75">
      <c r="A10" s="23" t="s">
        <v>37</v>
      </c>
      <c r="B10" s="17" t="s">
        <v>6</v>
      </c>
      <c r="C10" s="18">
        <v>190633015</v>
      </c>
      <c r="D10" s="18">
        <v>71751755</v>
      </c>
      <c r="E10" s="19">
        <v>2274809104</v>
      </c>
      <c r="F10" s="20">
        <v>2504001217</v>
      </c>
      <c r="G10" s="20">
        <v>205895948</v>
      </c>
      <c r="H10" s="20">
        <v>43726062</v>
      </c>
      <c r="I10" s="20">
        <v>163394832</v>
      </c>
      <c r="J10" s="20">
        <v>413016842</v>
      </c>
      <c r="K10" s="20"/>
      <c r="L10" s="20">
        <v>301278000</v>
      </c>
      <c r="M10" s="20">
        <v>102321913</v>
      </c>
      <c r="N10" s="20">
        <v>403599913</v>
      </c>
      <c r="O10" s="20">
        <v>20</v>
      </c>
      <c r="P10" s="20">
        <v>188744980</v>
      </c>
      <c r="Q10" s="20">
        <v>654672200</v>
      </c>
      <c r="R10" s="20">
        <v>843417200</v>
      </c>
      <c r="S10" s="20"/>
      <c r="T10" s="20"/>
      <c r="U10" s="20">
        <v>-200</v>
      </c>
      <c r="V10" s="20">
        <v>-200</v>
      </c>
      <c r="W10" s="20">
        <v>1660033755</v>
      </c>
      <c r="X10" s="20">
        <v>2504001217</v>
      </c>
      <c r="Y10" s="20">
        <v>-843967462</v>
      </c>
      <c r="Z10" s="21">
        <v>-33.7</v>
      </c>
      <c r="AA10" s="22">
        <v>2504001217</v>
      </c>
    </row>
    <row r="11" spans="1:27" ht="12.75">
      <c r="A11" s="23" t="s">
        <v>38</v>
      </c>
      <c r="B11" s="17"/>
      <c r="C11" s="18"/>
      <c r="D11" s="18"/>
      <c r="E11" s="19">
        <v>47791007</v>
      </c>
      <c r="F11" s="20">
        <v>50797859</v>
      </c>
      <c r="G11" s="20">
        <v>2976404</v>
      </c>
      <c r="H11" s="20">
        <v>3820466</v>
      </c>
      <c r="I11" s="20">
        <v>3797469</v>
      </c>
      <c r="J11" s="20">
        <v>10594339</v>
      </c>
      <c r="K11" s="20">
        <v>3145911</v>
      </c>
      <c r="L11" s="20">
        <v>2660125</v>
      </c>
      <c r="M11" s="20">
        <v>2643642</v>
      </c>
      <c r="N11" s="20">
        <v>8449678</v>
      </c>
      <c r="O11" s="20">
        <v>2811361</v>
      </c>
      <c r="P11" s="20">
        <v>2920521</v>
      </c>
      <c r="Q11" s="20">
        <v>3227367</v>
      </c>
      <c r="R11" s="20">
        <v>8959249</v>
      </c>
      <c r="S11" s="20">
        <v>1441018</v>
      </c>
      <c r="T11" s="20">
        <v>3245936</v>
      </c>
      <c r="U11" s="20">
        <v>2327831</v>
      </c>
      <c r="V11" s="20">
        <v>7014785</v>
      </c>
      <c r="W11" s="20">
        <v>35018051</v>
      </c>
      <c r="X11" s="20">
        <v>50797859</v>
      </c>
      <c r="Y11" s="20">
        <v>-15779808</v>
      </c>
      <c r="Z11" s="21">
        <v>-31.06</v>
      </c>
      <c r="AA11" s="22">
        <v>50797859</v>
      </c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-12621527416</v>
      </c>
      <c r="D14" s="18">
        <v>-557933261</v>
      </c>
      <c r="E14" s="19">
        <v>-15493959356</v>
      </c>
      <c r="F14" s="20">
        <v>-15513723210</v>
      </c>
      <c r="G14" s="20">
        <v>-775376270</v>
      </c>
      <c r="H14" s="20">
        <v>-1029224919</v>
      </c>
      <c r="I14" s="20">
        <v>-1185191528</v>
      </c>
      <c r="J14" s="20">
        <v>-2989792717</v>
      </c>
      <c r="K14" s="20">
        <v>-1021906211</v>
      </c>
      <c r="L14" s="20">
        <v>-1109574503</v>
      </c>
      <c r="M14" s="20">
        <v>-1262335449</v>
      </c>
      <c r="N14" s="20">
        <v>-3393816163</v>
      </c>
      <c r="O14" s="20">
        <v>-999755983</v>
      </c>
      <c r="P14" s="20">
        <v>-1393223206</v>
      </c>
      <c r="Q14" s="20">
        <v>-1191155825</v>
      </c>
      <c r="R14" s="20">
        <v>-3584135014</v>
      </c>
      <c r="S14" s="20">
        <v>-853320340</v>
      </c>
      <c r="T14" s="20">
        <v>-998793807</v>
      </c>
      <c r="U14" s="20">
        <v>-1015610311</v>
      </c>
      <c r="V14" s="20">
        <v>-2867724458</v>
      </c>
      <c r="W14" s="20">
        <v>-12835468352</v>
      </c>
      <c r="X14" s="20">
        <v>-15513766892</v>
      </c>
      <c r="Y14" s="20">
        <v>2678298540</v>
      </c>
      <c r="Z14" s="21">
        <v>-17.26</v>
      </c>
      <c r="AA14" s="22">
        <v>-15513723210</v>
      </c>
    </row>
    <row r="15" spans="1:27" ht="12.75">
      <c r="A15" s="23" t="s">
        <v>42</v>
      </c>
      <c r="B15" s="17"/>
      <c r="C15" s="18">
        <v>-121661456</v>
      </c>
      <c r="D15" s="18">
        <v>-323282</v>
      </c>
      <c r="E15" s="19">
        <v>-162063445</v>
      </c>
      <c r="F15" s="20">
        <v>-193818347</v>
      </c>
      <c r="G15" s="20">
        <v>-32905595</v>
      </c>
      <c r="H15" s="20">
        <v>-1584863</v>
      </c>
      <c r="I15" s="20">
        <v>-8163409</v>
      </c>
      <c r="J15" s="20">
        <v>-42653867</v>
      </c>
      <c r="K15" s="20">
        <v>-2231031</v>
      </c>
      <c r="L15" s="20">
        <v>-1403145</v>
      </c>
      <c r="M15" s="20">
        <v>-3917888</v>
      </c>
      <c r="N15" s="20">
        <v>-7552064</v>
      </c>
      <c r="O15" s="20">
        <v>-27088869</v>
      </c>
      <c r="P15" s="20">
        <v>23559417</v>
      </c>
      <c r="Q15" s="20">
        <v>-3786205</v>
      </c>
      <c r="R15" s="20">
        <v>-7315657</v>
      </c>
      <c r="S15" s="20">
        <v>-6197648</v>
      </c>
      <c r="T15" s="20">
        <v>-6307644</v>
      </c>
      <c r="U15" s="20">
        <v>-4886988</v>
      </c>
      <c r="V15" s="20">
        <v>-17392280</v>
      </c>
      <c r="W15" s="20">
        <v>-74913868</v>
      </c>
      <c r="X15" s="20">
        <v>-193818347</v>
      </c>
      <c r="Y15" s="20">
        <v>118904479</v>
      </c>
      <c r="Z15" s="21">
        <v>-61.35</v>
      </c>
      <c r="AA15" s="22">
        <v>-193818347</v>
      </c>
    </row>
    <row r="16" spans="1:27" ht="12.75">
      <c r="A16" s="23" t="s">
        <v>43</v>
      </c>
      <c r="B16" s="17" t="s">
        <v>6</v>
      </c>
      <c r="C16" s="18">
        <v>-59580298</v>
      </c>
      <c r="D16" s="18"/>
      <c r="E16" s="19">
        <v>-70375262</v>
      </c>
      <c r="F16" s="20">
        <v>-87505005</v>
      </c>
      <c r="G16" s="20">
        <v>-3283700</v>
      </c>
      <c r="H16" s="20">
        <v>-2487204</v>
      </c>
      <c r="I16" s="20">
        <v>-2679440</v>
      </c>
      <c r="J16" s="20">
        <v>-8450344</v>
      </c>
      <c r="K16" s="20">
        <v>-4295398</v>
      </c>
      <c r="L16" s="20">
        <v>-2355979</v>
      </c>
      <c r="M16" s="20">
        <v>-2251310</v>
      </c>
      <c r="N16" s="20">
        <v>-8902687</v>
      </c>
      <c r="O16" s="20">
        <v>-9668384</v>
      </c>
      <c r="P16" s="20">
        <v>-4761438</v>
      </c>
      <c r="Q16" s="20">
        <v>-7219315</v>
      </c>
      <c r="R16" s="20">
        <v>-21649137</v>
      </c>
      <c r="S16" s="20">
        <v>-2559836</v>
      </c>
      <c r="T16" s="20">
        <v>-3712539</v>
      </c>
      <c r="U16" s="20">
        <v>-10800218</v>
      </c>
      <c r="V16" s="20">
        <v>-17072593</v>
      </c>
      <c r="W16" s="20">
        <v>-56074761</v>
      </c>
      <c r="X16" s="20">
        <v>-87505005</v>
      </c>
      <c r="Y16" s="20">
        <v>31430244</v>
      </c>
      <c r="Z16" s="21">
        <v>-35.92</v>
      </c>
      <c r="AA16" s="22">
        <v>-87505005</v>
      </c>
    </row>
    <row r="17" spans="1:27" ht="12.75">
      <c r="A17" s="24" t="s">
        <v>44</v>
      </c>
      <c r="B17" s="25"/>
      <c r="C17" s="26">
        <f aca="true" t="shared" si="0" ref="C17:Y17">SUM(C6:C16)</f>
        <v>-8453095414</v>
      </c>
      <c r="D17" s="26">
        <f>SUM(D6:D16)</f>
        <v>386576378</v>
      </c>
      <c r="E17" s="27">
        <f t="shared" si="0"/>
        <v>-6525797445</v>
      </c>
      <c r="F17" s="28">
        <f t="shared" si="0"/>
        <v>-1829663701</v>
      </c>
      <c r="G17" s="28">
        <f t="shared" si="0"/>
        <v>684155032</v>
      </c>
      <c r="H17" s="28">
        <f t="shared" si="0"/>
        <v>-323192325</v>
      </c>
      <c r="I17" s="28">
        <f t="shared" si="0"/>
        <v>-755194518</v>
      </c>
      <c r="J17" s="28">
        <f t="shared" si="0"/>
        <v>-394231811</v>
      </c>
      <c r="K17" s="28">
        <f t="shared" si="0"/>
        <v>-559590944</v>
      </c>
      <c r="L17" s="28">
        <f t="shared" si="0"/>
        <v>-471193840</v>
      </c>
      <c r="M17" s="28">
        <f t="shared" si="0"/>
        <v>207273072</v>
      </c>
      <c r="N17" s="28">
        <f t="shared" si="0"/>
        <v>-823511712</v>
      </c>
      <c r="O17" s="28">
        <f t="shared" si="0"/>
        <v>-702190598</v>
      </c>
      <c r="P17" s="28">
        <f t="shared" si="0"/>
        <v>-836366279</v>
      </c>
      <c r="Q17" s="28">
        <f t="shared" si="0"/>
        <v>220205064</v>
      </c>
      <c r="R17" s="28">
        <f t="shared" si="0"/>
        <v>-1318351813</v>
      </c>
      <c r="S17" s="28">
        <f t="shared" si="0"/>
        <v>-678873024</v>
      </c>
      <c r="T17" s="28">
        <f t="shared" si="0"/>
        <v>-331192721</v>
      </c>
      <c r="U17" s="28">
        <f t="shared" si="0"/>
        <v>-775730009</v>
      </c>
      <c r="V17" s="28">
        <f t="shared" si="0"/>
        <v>-1785795754</v>
      </c>
      <c r="W17" s="28">
        <f t="shared" si="0"/>
        <v>-4321891090</v>
      </c>
      <c r="X17" s="28">
        <f t="shared" si="0"/>
        <v>-1829707383</v>
      </c>
      <c r="Y17" s="28">
        <f t="shared" si="0"/>
        <v>-2492183707</v>
      </c>
      <c r="Z17" s="29">
        <f>+IF(X17&lt;&gt;0,+(Y17/X17)*100,0)</f>
        <v>136.20668147022502</v>
      </c>
      <c r="AA17" s="30">
        <f>SUM(AA6:AA16)</f>
        <v>-1829663701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>
        <v>1064871</v>
      </c>
      <c r="D21" s="18"/>
      <c r="E21" s="19">
        <v>2000000</v>
      </c>
      <c r="F21" s="20">
        <v>8016000</v>
      </c>
      <c r="G21" s="36">
        <v>2180</v>
      </c>
      <c r="H21" s="36">
        <v>285240</v>
      </c>
      <c r="I21" s="36">
        <v>252</v>
      </c>
      <c r="J21" s="20">
        <v>287672</v>
      </c>
      <c r="K21" s="36">
        <v>225</v>
      </c>
      <c r="L21" s="36">
        <v>567070</v>
      </c>
      <c r="M21" s="20">
        <v>388</v>
      </c>
      <c r="N21" s="36">
        <v>567683</v>
      </c>
      <c r="O21" s="36">
        <v>60</v>
      </c>
      <c r="P21" s="36">
        <v>341080</v>
      </c>
      <c r="Q21" s="20">
        <v>6265</v>
      </c>
      <c r="R21" s="36">
        <v>347405</v>
      </c>
      <c r="S21" s="36"/>
      <c r="T21" s="20">
        <v>17524</v>
      </c>
      <c r="U21" s="36"/>
      <c r="V21" s="36">
        <v>17524</v>
      </c>
      <c r="W21" s="36">
        <v>1220284</v>
      </c>
      <c r="X21" s="20">
        <v>8016000</v>
      </c>
      <c r="Y21" s="36">
        <v>-6795716</v>
      </c>
      <c r="Z21" s="37">
        <v>-84.78</v>
      </c>
      <c r="AA21" s="38">
        <v>8016000</v>
      </c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11865998</v>
      </c>
      <c r="D23" s="40"/>
      <c r="E23" s="19">
        <v>-40212545</v>
      </c>
      <c r="F23" s="20">
        <v>58055</v>
      </c>
      <c r="G23" s="36">
        <v>-13498644</v>
      </c>
      <c r="H23" s="36">
        <v>29477302</v>
      </c>
      <c r="I23" s="36">
        <v>-12187158</v>
      </c>
      <c r="J23" s="20">
        <v>3791500</v>
      </c>
      <c r="K23" s="36"/>
      <c r="L23" s="36"/>
      <c r="M23" s="20"/>
      <c r="N23" s="36"/>
      <c r="O23" s="36">
        <v>-1081748</v>
      </c>
      <c r="P23" s="36">
        <v>28626386</v>
      </c>
      <c r="Q23" s="20">
        <v>-27544638</v>
      </c>
      <c r="R23" s="36"/>
      <c r="S23" s="36"/>
      <c r="T23" s="20"/>
      <c r="U23" s="36"/>
      <c r="V23" s="36"/>
      <c r="W23" s="36">
        <v>3791500</v>
      </c>
      <c r="X23" s="20">
        <v>-40481311</v>
      </c>
      <c r="Y23" s="36">
        <v>44272811</v>
      </c>
      <c r="Z23" s="37">
        <v>-109.37</v>
      </c>
      <c r="AA23" s="38">
        <v>58055</v>
      </c>
    </row>
    <row r="24" spans="1:27" ht="12.75">
      <c r="A24" s="23" t="s">
        <v>49</v>
      </c>
      <c r="B24" s="17"/>
      <c r="C24" s="18">
        <v>-54576416</v>
      </c>
      <c r="D24" s="18">
        <v>-41494868</v>
      </c>
      <c r="E24" s="19">
        <v>-67782559</v>
      </c>
      <c r="F24" s="20">
        <v>-691837951</v>
      </c>
      <c r="G24" s="20">
        <v>-405919451</v>
      </c>
      <c r="H24" s="20">
        <v>531540962</v>
      </c>
      <c r="I24" s="20">
        <v>-15288351</v>
      </c>
      <c r="J24" s="20">
        <v>110333160</v>
      </c>
      <c r="K24" s="20">
        <v>35232914</v>
      </c>
      <c r="L24" s="20">
        <v>-22948988</v>
      </c>
      <c r="M24" s="20">
        <v>-341048872</v>
      </c>
      <c r="N24" s="20">
        <v>-328764946</v>
      </c>
      <c r="O24" s="20">
        <v>291468286</v>
      </c>
      <c r="P24" s="20">
        <v>23515108</v>
      </c>
      <c r="Q24" s="20">
        <v>-152901691</v>
      </c>
      <c r="R24" s="20">
        <v>162081703</v>
      </c>
      <c r="S24" s="20">
        <v>-16932500</v>
      </c>
      <c r="T24" s="20">
        <v>169723391</v>
      </c>
      <c r="U24" s="20">
        <v>248994585</v>
      </c>
      <c r="V24" s="20">
        <v>401785476</v>
      </c>
      <c r="W24" s="20">
        <v>345435393</v>
      </c>
      <c r="X24" s="20">
        <v>-498877980</v>
      </c>
      <c r="Y24" s="20">
        <v>844313373</v>
      </c>
      <c r="Z24" s="21">
        <v>-169.24</v>
      </c>
      <c r="AA24" s="22">
        <v>-691837951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-1531510825</v>
      </c>
      <c r="D26" s="18">
        <v>-92844246</v>
      </c>
      <c r="E26" s="19">
        <v>-4837900935</v>
      </c>
      <c r="F26" s="20">
        <v>-4414718933</v>
      </c>
      <c r="G26" s="20">
        <v>-239215805</v>
      </c>
      <c r="H26" s="20">
        <v>-141069881</v>
      </c>
      <c r="I26" s="20">
        <v>-149841119</v>
      </c>
      <c r="J26" s="20">
        <v>-530126805</v>
      </c>
      <c r="K26" s="20">
        <v>-197370743</v>
      </c>
      <c r="L26" s="20">
        <v>-285917481</v>
      </c>
      <c r="M26" s="20">
        <v>-322967038</v>
      </c>
      <c r="N26" s="20">
        <v>-806255262</v>
      </c>
      <c r="O26" s="20">
        <v>-123562943</v>
      </c>
      <c r="P26" s="20">
        <v>-252650437</v>
      </c>
      <c r="Q26" s="20">
        <v>-178892913</v>
      </c>
      <c r="R26" s="20">
        <v>-555106293</v>
      </c>
      <c r="S26" s="20">
        <v>-189348542</v>
      </c>
      <c r="T26" s="20">
        <v>-113415686</v>
      </c>
      <c r="U26" s="20">
        <v>-272479006</v>
      </c>
      <c r="V26" s="20">
        <v>-575243234</v>
      </c>
      <c r="W26" s="20">
        <v>-2466731594</v>
      </c>
      <c r="X26" s="20">
        <v>-4414718933</v>
      </c>
      <c r="Y26" s="20">
        <v>1947987339</v>
      </c>
      <c r="Z26" s="21">
        <v>-44.12</v>
      </c>
      <c r="AA26" s="22">
        <v>-4414718933</v>
      </c>
    </row>
    <row r="27" spans="1:27" ht="12.75">
      <c r="A27" s="24" t="s">
        <v>51</v>
      </c>
      <c r="B27" s="25"/>
      <c r="C27" s="26">
        <f aca="true" t="shared" si="1" ref="C27:Y27">SUM(C21:C26)</f>
        <v>-1573156372</v>
      </c>
      <c r="D27" s="26">
        <f>SUM(D21:D26)</f>
        <v>-134339114</v>
      </c>
      <c r="E27" s="27">
        <f t="shared" si="1"/>
        <v>-4943896039</v>
      </c>
      <c r="F27" s="28">
        <f t="shared" si="1"/>
        <v>-5098482829</v>
      </c>
      <c r="G27" s="28">
        <f t="shared" si="1"/>
        <v>-658631720</v>
      </c>
      <c r="H27" s="28">
        <f t="shared" si="1"/>
        <v>420233623</v>
      </c>
      <c r="I27" s="28">
        <f t="shared" si="1"/>
        <v>-177316376</v>
      </c>
      <c r="J27" s="28">
        <f t="shared" si="1"/>
        <v>-415714473</v>
      </c>
      <c r="K27" s="28">
        <f t="shared" si="1"/>
        <v>-162137604</v>
      </c>
      <c r="L27" s="28">
        <f t="shared" si="1"/>
        <v>-308299399</v>
      </c>
      <c r="M27" s="28">
        <f t="shared" si="1"/>
        <v>-664015522</v>
      </c>
      <c r="N27" s="28">
        <f t="shared" si="1"/>
        <v>-1134452525</v>
      </c>
      <c r="O27" s="28">
        <f t="shared" si="1"/>
        <v>166823655</v>
      </c>
      <c r="P27" s="28">
        <f t="shared" si="1"/>
        <v>-200167863</v>
      </c>
      <c r="Q27" s="28">
        <f t="shared" si="1"/>
        <v>-359332977</v>
      </c>
      <c r="R27" s="28">
        <f t="shared" si="1"/>
        <v>-392677185</v>
      </c>
      <c r="S27" s="28">
        <f t="shared" si="1"/>
        <v>-206281042</v>
      </c>
      <c r="T27" s="28">
        <f t="shared" si="1"/>
        <v>56325229</v>
      </c>
      <c r="U27" s="28">
        <f t="shared" si="1"/>
        <v>-23484421</v>
      </c>
      <c r="V27" s="28">
        <f t="shared" si="1"/>
        <v>-173440234</v>
      </c>
      <c r="W27" s="28">
        <f t="shared" si="1"/>
        <v>-2116284417</v>
      </c>
      <c r="X27" s="28">
        <f t="shared" si="1"/>
        <v>-4946062224</v>
      </c>
      <c r="Y27" s="28">
        <f t="shared" si="1"/>
        <v>2829777807</v>
      </c>
      <c r="Z27" s="29">
        <f>+IF(X27&lt;&gt;0,+(Y27/X27)*100,0)</f>
        <v>-57.21274174976898</v>
      </c>
      <c r="AA27" s="30">
        <f>SUM(AA21:AA26)</f>
        <v>-5098482829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>
        <v>20000000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20000000</v>
      </c>
      <c r="Y32" s="20">
        <v>-20000000</v>
      </c>
      <c r="Z32" s="21">
        <v>-100</v>
      </c>
      <c r="AA32" s="22">
        <v>20000000</v>
      </c>
    </row>
    <row r="33" spans="1:27" ht="12.75">
      <c r="A33" s="23" t="s">
        <v>55</v>
      </c>
      <c r="B33" s="17"/>
      <c r="C33" s="18">
        <v>-39328501</v>
      </c>
      <c r="D33" s="18">
        <v>505016</v>
      </c>
      <c r="E33" s="19">
        <v>-95333189</v>
      </c>
      <c r="F33" s="20">
        <v>-69518544</v>
      </c>
      <c r="G33" s="20">
        <v>146478256</v>
      </c>
      <c r="H33" s="36">
        <v>-148064389</v>
      </c>
      <c r="I33" s="36">
        <v>1256035</v>
      </c>
      <c r="J33" s="36">
        <v>-330098</v>
      </c>
      <c r="K33" s="20">
        <v>-1446852</v>
      </c>
      <c r="L33" s="20">
        <v>-379031</v>
      </c>
      <c r="M33" s="20">
        <v>-77402</v>
      </c>
      <c r="N33" s="20">
        <v>-1903285</v>
      </c>
      <c r="O33" s="36">
        <v>433513</v>
      </c>
      <c r="P33" s="36">
        <v>329632</v>
      </c>
      <c r="Q33" s="36">
        <v>-579873</v>
      </c>
      <c r="R33" s="20">
        <v>183272</v>
      </c>
      <c r="S33" s="20">
        <v>216278</v>
      </c>
      <c r="T33" s="20">
        <v>257021</v>
      </c>
      <c r="U33" s="20">
        <v>-362937</v>
      </c>
      <c r="V33" s="36">
        <v>110362</v>
      </c>
      <c r="W33" s="36">
        <v>-1939749</v>
      </c>
      <c r="X33" s="36">
        <v>44282461</v>
      </c>
      <c r="Y33" s="20">
        <v>-46222210</v>
      </c>
      <c r="Z33" s="21">
        <v>-104.38</v>
      </c>
      <c r="AA33" s="22">
        <v>-69518544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>
        <v>49935580</v>
      </c>
      <c r="D35" s="18"/>
      <c r="E35" s="19">
        <v>324045</v>
      </c>
      <c r="F35" s="20">
        <v>38378677</v>
      </c>
      <c r="G35" s="20">
        <v>1488012</v>
      </c>
      <c r="H35" s="20">
        <v>659065</v>
      </c>
      <c r="I35" s="20">
        <v>2279489</v>
      </c>
      <c r="J35" s="20">
        <v>4426566</v>
      </c>
      <c r="K35" s="20">
        <v>2923655</v>
      </c>
      <c r="L35" s="20">
        <v>1391819</v>
      </c>
      <c r="M35" s="20">
        <v>25248425</v>
      </c>
      <c r="N35" s="20">
        <v>29563899</v>
      </c>
      <c r="O35" s="20">
        <v>8870905</v>
      </c>
      <c r="P35" s="20">
        <v>6600725</v>
      </c>
      <c r="Q35" s="20">
        <v>7311140</v>
      </c>
      <c r="R35" s="20">
        <v>22782770</v>
      </c>
      <c r="S35" s="20">
        <v>626353</v>
      </c>
      <c r="T35" s="20">
        <v>2287569</v>
      </c>
      <c r="U35" s="20">
        <v>14447461</v>
      </c>
      <c r="V35" s="20">
        <v>17361383</v>
      </c>
      <c r="W35" s="20">
        <v>74134618</v>
      </c>
      <c r="X35" s="20">
        <v>38378677</v>
      </c>
      <c r="Y35" s="20">
        <v>35755941</v>
      </c>
      <c r="Z35" s="21">
        <v>93.17</v>
      </c>
      <c r="AA35" s="22">
        <v>38378677</v>
      </c>
    </row>
    <row r="36" spans="1:27" ht="12.75">
      <c r="A36" s="24" t="s">
        <v>57</v>
      </c>
      <c r="B36" s="25"/>
      <c r="C36" s="26">
        <f aca="true" t="shared" si="2" ref="C36:Y36">SUM(C31:C35)</f>
        <v>10607079</v>
      </c>
      <c r="D36" s="26">
        <f>SUM(D31:D35)</f>
        <v>505016</v>
      </c>
      <c r="E36" s="27">
        <f t="shared" si="2"/>
        <v>-95009144</v>
      </c>
      <c r="F36" s="28">
        <f t="shared" si="2"/>
        <v>-11139867</v>
      </c>
      <c r="G36" s="28">
        <f t="shared" si="2"/>
        <v>147966268</v>
      </c>
      <c r="H36" s="28">
        <f t="shared" si="2"/>
        <v>-147405324</v>
      </c>
      <c r="I36" s="28">
        <f t="shared" si="2"/>
        <v>3535524</v>
      </c>
      <c r="J36" s="28">
        <f t="shared" si="2"/>
        <v>4096468</v>
      </c>
      <c r="K36" s="28">
        <f t="shared" si="2"/>
        <v>1476803</v>
      </c>
      <c r="L36" s="28">
        <f t="shared" si="2"/>
        <v>1012788</v>
      </c>
      <c r="M36" s="28">
        <f t="shared" si="2"/>
        <v>25171023</v>
      </c>
      <c r="N36" s="28">
        <f t="shared" si="2"/>
        <v>27660614</v>
      </c>
      <c r="O36" s="28">
        <f t="shared" si="2"/>
        <v>9304418</v>
      </c>
      <c r="P36" s="28">
        <f t="shared" si="2"/>
        <v>6930357</v>
      </c>
      <c r="Q36" s="28">
        <f t="shared" si="2"/>
        <v>6731267</v>
      </c>
      <c r="R36" s="28">
        <f t="shared" si="2"/>
        <v>22966042</v>
      </c>
      <c r="S36" s="28">
        <f t="shared" si="2"/>
        <v>842631</v>
      </c>
      <c r="T36" s="28">
        <f t="shared" si="2"/>
        <v>2544590</v>
      </c>
      <c r="U36" s="28">
        <f t="shared" si="2"/>
        <v>14084524</v>
      </c>
      <c r="V36" s="28">
        <f t="shared" si="2"/>
        <v>17471745</v>
      </c>
      <c r="W36" s="28">
        <f t="shared" si="2"/>
        <v>72194869</v>
      </c>
      <c r="X36" s="28">
        <f t="shared" si="2"/>
        <v>102661138</v>
      </c>
      <c r="Y36" s="28">
        <f t="shared" si="2"/>
        <v>-30466269</v>
      </c>
      <c r="Z36" s="29">
        <f>+IF(X36&lt;&gt;0,+(Y36/X36)*100,0)</f>
        <v>-29.67653543836617</v>
      </c>
      <c r="AA36" s="30">
        <f>SUM(AA31:AA35)</f>
        <v>-11139867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-10015644707</v>
      </c>
      <c r="D38" s="32">
        <f>+D17+D27+D36</f>
        <v>252742280</v>
      </c>
      <c r="E38" s="33">
        <f t="shared" si="3"/>
        <v>-11564702628</v>
      </c>
      <c r="F38" s="2">
        <f t="shared" si="3"/>
        <v>-6939286397</v>
      </c>
      <c r="G38" s="2">
        <f t="shared" si="3"/>
        <v>173489580</v>
      </c>
      <c r="H38" s="2">
        <f t="shared" si="3"/>
        <v>-50364026</v>
      </c>
      <c r="I38" s="2">
        <f t="shared" si="3"/>
        <v>-928975370</v>
      </c>
      <c r="J38" s="2">
        <f t="shared" si="3"/>
        <v>-805849816</v>
      </c>
      <c r="K38" s="2">
        <f t="shared" si="3"/>
        <v>-720251745</v>
      </c>
      <c r="L38" s="2">
        <f t="shared" si="3"/>
        <v>-778480451</v>
      </c>
      <c r="M38" s="2">
        <f t="shared" si="3"/>
        <v>-431571427</v>
      </c>
      <c r="N38" s="2">
        <f t="shared" si="3"/>
        <v>-1930303623</v>
      </c>
      <c r="O38" s="2">
        <f t="shared" si="3"/>
        <v>-526062525</v>
      </c>
      <c r="P38" s="2">
        <f t="shared" si="3"/>
        <v>-1029603785</v>
      </c>
      <c r="Q38" s="2">
        <f t="shared" si="3"/>
        <v>-132396646</v>
      </c>
      <c r="R38" s="2">
        <f t="shared" si="3"/>
        <v>-1688062956</v>
      </c>
      <c r="S38" s="2">
        <f t="shared" si="3"/>
        <v>-884311435</v>
      </c>
      <c r="T38" s="2">
        <f t="shared" si="3"/>
        <v>-272322902</v>
      </c>
      <c r="U38" s="2">
        <f t="shared" si="3"/>
        <v>-785129906</v>
      </c>
      <c r="V38" s="2">
        <f t="shared" si="3"/>
        <v>-1941764243</v>
      </c>
      <c r="W38" s="2">
        <f t="shared" si="3"/>
        <v>-6365980638</v>
      </c>
      <c r="X38" s="2">
        <f t="shared" si="3"/>
        <v>-6673108469</v>
      </c>
      <c r="Y38" s="2">
        <f t="shared" si="3"/>
        <v>307127831</v>
      </c>
      <c r="Z38" s="34">
        <f>+IF(X38&lt;&gt;0,+(Y38/X38)*100,0)</f>
        <v>-4.6024702344756685</v>
      </c>
      <c r="AA38" s="35">
        <f>+AA17+AA27+AA36</f>
        <v>-6939286397</v>
      </c>
    </row>
    <row r="39" spans="1:27" ht="12.75">
      <c r="A39" s="23" t="s">
        <v>59</v>
      </c>
      <c r="B39" s="17"/>
      <c r="C39" s="32">
        <v>1427629163</v>
      </c>
      <c r="D39" s="32">
        <v>113074717</v>
      </c>
      <c r="E39" s="33">
        <v>1685309898</v>
      </c>
      <c r="F39" s="2">
        <v>1902834654</v>
      </c>
      <c r="G39" s="2">
        <v>-4111636103</v>
      </c>
      <c r="H39" s="2">
        <f>+G40+H60</f>
        <v>-3833541395</v>
      </c>
      <c r="I39" s="2">
        <f>+H40+I60</f>
        <v>-3909329239</v>
      </c>
      <c r="J39" s="2">
        <f>+G39</f>
        <v>-4111636103</v>
      </c>
      <c r="K39" s="2">
        <f>+I40+K60</f>
        <v>-4863866866</v>
      </c>
      <c r="L39" s="2">
        <f>+K40+L60</f>
        <v>-5600868866</v>
      </c>
      <c r="M39" s="2">
        <f>+L40+M60</f>
        <v>-6397224863</v>
      </c>
      <c r="N39" s="2">
        <f>+K39</f>
        <v>-4863866866</v>
      </c>
      <c r="O39" s="2">
        <f>+M40+O60</f>
        <v>-6846191594</v>
      </c>
      <c r="P39" s="2">
        <f>+O40+P60</f>
        <v>-7362601184</v>
      </c>
      <c r="Q39" s="2">
        <f>+P40+Q60</f>
        <v>-8392204969</v>
      </c>
      <c r="R39" s="2">
        <f>+O39</f>
        <v>-6846191594</v>
      </c>
      <c r="S39" s="2">
        <f>+Q40+S60</f>
        <v>-8524601615</v>
      </c>
      <c r="T39" s="2">
        <f>+S40+T60</f>
        <v>-9408913049</v>
      </c>
      <c r="U39" s="2">
        <f>+T40+U60</f>
        <v>-9805611083</v>
      </c>
      <c r="V39" s="2">
        <f>+S39</f>
        <v>-8524601615</v>
      </c>
      <c r="W39" s="2">
        <f>+G39</f>
        <v>-4111636103</v>
      </c>
      <c r="X39" s="2">
        <v>2644229749</v>
      </c>
      <c r="Y39" s="2">
        <f>+W39-X39</f>
        <v>-6755865852</v>
      </c>
      <c r="Z39" s="34">
        <f>+IF(X39&lt;&gt;0,+(Y39/X39)*100,0)</f>
        <v>-255.49466170838394</v>
      </c>
      <c r="AA39" s="35">
        <v>1902834654</v>
      </c>
    </row>
    <row r="40" spans="1:27" ht="12.75">
      <c r="A40" s="41" t="s">
        <v>61</v>
      </c>
      <c r="B40" s="42" t="s">
        <v>60</v>
      </c>
      <c r="C40" s="43">
        <f>+C38+C39</f>
        <v>-8588015544</v>
      </c>
      <c r="D40" s="43">
        <f aca="true" t="shared" si="4" ref="D40:AA40">+D38+D39</f>
        <v>365816997</v>
      </c>
      <c r="E40" s="44">
        <f t="shared" si="4"/>
        <v>-9879392730</v>
      </c>
      <c r="F40" s="45">
        <f t="shared" si="4"/>
        <v>-5036451743</v>
      </c>
      <c r="G40" s="45">
        <f t="shared" si="4"/>
        <v>-3938146523</v>
      </c>
      <c r="H40" s="45">
        <f t="shared" si="4"/>
        <v>-3883905421</v>
      </c>
      <c r="I40" s="45">
        <f t="shared" si="4"/>
        <v>-4838304609</v>
      </c>
      <c r="J40" s="45">
        <f>+I40</f>
        <v>-4838304609</v>
      </c>
      <c r="K40" s="45">
        <f t="shared" si="4"/>
        <v>-5584118611</v>
      </c>
      <c r="L40" s="45">
        <f t="shared" si="4"/>
        <v>-6379349317</v>
      </c>
      <c r="M40" s="45">
        <f t="shared" si="4"/>
        <v>-6828796290</v>
      </c>
      <c r="N40" s="45">
        <f>+M40</f>
        <v>-6828796290</v>
      </c>
      <c r="O40" s="45">
        <f t="shared" si="4"/>
        <v>-7372254119</v>
      </c>
      <c r="P40" s="45">
        <f t="shared" si="4"/>
        <v>-8392204969</v>
      </c>
      <c r="Q40" s="45">
        <f t="shared" si="4"/>
        <v>-8524601615</v>
      </c>
      <c r="R40" s="45">
        <f>+Q40</f>
        <v>-8524601615</v>
      </c>
      <c r="S40" s="45">
        <f t="shared" si="4"/>
        <v>-9408913050</v>
      </c>
      <c r="T40" s="45">
        <f t="shared" si="4"/>
        <v>-9681235951</v>
      </c>
      <c r="U40" s="45">
        <f t="shared" si="4"/>
        <v>-10590740989</v>
      </c>
      <c r="V40" s="45">
        <f>+U40</f>
        <v>-10590740989</v>
      </c>
      <c r="W40" s="45">
        <f>+V40</f>
        <v>-10590740989</v>
      </c>
      <c r="X40" s="45">
        <f t="shared" si="4"/>
        <v>-4028878720</v>
      </c>
      <c r="Y40" s="45">
        <f t="shared" si="4"/>
        <v>-6448738021</v>
      </c>
      <c r="Z40" s="46">
        <f>+IF(X40&lt;&gt;0,+(Y40/X40)*100,0)</f>
        <v>160.06284798267643</v>
      </c>
      <c r="AA40" s="47">
        <f t="shared" si="4"/>
        <v>-5036451743</v>
      </c>
    </row>
    <row r="41" spans="1:27" ht="12.75">
      <c r="A41" s="48" t="s">
        <v>89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90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21" ht="12.75" hidden="1">
      <c r="G60">
        <v>-4111636103</v>
      </c>
      <c r="H60">
        <v>104605128</v>
      </c>
      <c r="I60">
        <v>-25423818</v>
      </c>
      <c r="J60">
        <v>-4111636103</v>
      </c>
      <c r="K60">
        <v>-25562257</v>
      </c>
      <c r="L60">
        <v>-16750255</v>
      </c>
      <c r="M60">
        <v>-17875546</v>
      </c>
      <c r="N60">
        <v>-25562257</v>
      </c>
      <c r="O60">
        <v>-17395304</v>
      </c>
      <c r="P60">
        <v>9652935</v>
      </c>
      <c r="R60">
        <v>-17395304</v>
      </c>
      <c r="T60">
        <v>1</v>
      </c>
      <c r="U60">
        <v>-124375132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106672698</v>
      </c>
      <c r="D6" s="18">
        <v>199900323</v>
      </c>
      <c r="E6" s="19">
        <v>81541080</v>
      </c>
      <c r="F6" s="20">
        <v>96514444</v>
      </c>
      <c r="G6" s="20">
        <v>4624980</v>
      </c>
      <c r="H6" s="20">
        <v>8701574</v>
      </c>
      <c r="I6" s="20"/>
      <c r="J6" s="20">
        <v>13326554</v>
      </c>
      <c r="K6" s="20">
        <v>11404103</v>
      </c>
      <c r="L6" s="20">
        <v>9324026</v>
      </c>
      <c r="M6" s="20">
        <v>123904340</v>
      </c>
      <c r="N6" s="20">
        <v>144632469</v>
      </c>
      <c r="O6" s="20">
        <v>9366088</v>
      </c>
      <c r="P6" s="20">
        <v>10279370</v>
      </c>
      <c r="Q6" s="20">
        <v>7019308</v>
      </c>
      <c r="R6" s="20">
        <v>26664766</v>
      </c>
      <c r="S6" s="20">
        <v>8259989</v>
      </c>
      <c r="T6" s="20">
        <v>8735053</v>
      </c>
      <c r="U6" s="20"/>
      <c r="V6" s="20">
        <v>16995042</v>
      </c>
      <c r="W6" s="20">
        <v>201618831</v>
      </c>
      <c r="X6" s="20">
        <v>96514444</v>
      </c>
      <c r="Y6" s="20">
        <v>105104387</v>
      </c>
      <c r="Z6" s="21">
        <v>108.9</v>
      </c>
      <c r="AA6" s="22">
        <v>96514444</v>
      </c>
    </row>
    <row r="7" spans="1:27" ht="12.75">
      <c r="A7" s="23" t="s">
        <v>34</v>
      </c>
      <c r="B7" s="17"/>
      <c r="C7" s="18">
        <v>613762358</v>
      </c>
      <c r="D7" s="18">
        <v>268696544</v>
      </c>
      <c r="E7" s="19">
        <v>471866861</v>
      </c>
      <c r="F7" s="20">
        <v>356441060</v>
      </c>
      <c r="G7" s="20">
        <v>24651576</v>
      </c>
      <c r="H7" s="20">
        <v>29358924</v>
      </c>
      <c r="I7" s="20"/>
      <c r="J7" s="20">
        <v>54010500</v>
      </c>
      <c r="K7" s="20">
        <v>30463292</v>
      </c>
      <c r="L7" s="20">
        <v>30265524</v>
      </c>
      <c r="M7" s="20">
        <v>24959762</v>
      </c>
      <c r="N7" s="20">
        <v>85688578</v>
      </c>
      <c r="O7" s="20">
        <v>34171049</v>
      </c>
      <c r="P7" s="20">
        <v>31270677</v>
      </c>
      <c r="Q7" s="20">
        <v>26896540</v>
      </c>
      <c r="R7" s="20">
        <v>92338266</v>
      </c>
      <c r="S7" s="20">
        <v>17077104</v>
      </c>
      <c r="T7" s="20">
        <v>28087658</v>
      </c>
      <c r="U7" s="20"/>
      <c r="V7" s="20">
        <v>45164762</v>
      </c>
      <c r="W7" s="20">
        <v>277202106</v>
      </c>
      <c r="X7" s="20">
        <v>356441060</v>
      </c>
      <c r="Y7" s="20">
        <v>-79238954</v>
      </c>
      <c r="Z7" s="21">
        <v>-22.23</v>
      </c>
      <c r="AA7" s="22">
        <v>356441060</v>
      </c>
    </row>
    <row r="8" spans="1:27" ht="12.75">
      <c r="A8" s="23" t="s">
        <v>35</v>
      </c>
      <c r="B8" s="17"/>
      <c r="C8" s="18">
        <v>131723263</v>
      </c>
      <c r="D8" s="18">
        <v>43392226</v>
      </c>
      <c r="E8" s="19">
        <v>40597475</v>
      </c>
      <c r="F8" s="20">
        <v>28129681</v>
      </c>
      <c r="G8" s="20">
        <v>3215708</v>
      </c>
      <c r="H8" s="20">
        <v>5231777</v>
      </c>
      <c r="I8" s="20"/>
      <c r="J8" s="20">
        <v>8447485</v>
      </c>
      <c r="K8" s="20">
        <v>2667640</v>
      </c>
      <c r="L8" s="20">
        <v>5320764</v>
      </c>
      <c r="M8" s="20">
        <v>7217417</v>
      </c>
      <c r="N8" s="20">
        <v>15205821</v>
      </c>
      <c r="O8" s="20">
        <v>4145893</v>
      </c>
      <c r="P8" s="20">
        <v>6414722</v>
      </c>
      <c r="Q8" s="20">
        <v>2733861</v>
      </c>
      <c r="R8" s="20">
        <v>13294476</v>
      </c>
      <c r="S8" s="20">
        <v>143484</v>
      </c>
      <c r="T8" s="20">
        <v>277755</v>
      </c>
      <c r="U8" s="20"/>
      <c r="V8" s="20">
        <v>421239</v>
      </c>
      <c r="W8" s="20">
        <v>37369021</v>
      </c>
      <c r="X8" s="20">
        <v>28129681</v>
      </c>
      <c r="Y8" s="20">
        <v>9239340</v>
      </c>
      <c r="Z8" s="21">
        <v>32.85</v>
      </c>
      <c r="AA8" s="22">
        <v>28129681</v>
      </c>
    </row>
    <row r="9" spans="1:27" ht="12.75">
      <c r="A9" s="23" t="s">
        <v>36</v>
      </c>
      <c r="B9" s="17" t="s">
        <v>6</v>
      </c>
      <c r="C9" s="18">
        <v>1240972</v>
      </c>
      <c r="D9" s="18">
        <v>361092073</v>
      </c>
      <c r="E9" s="19">
        <v>361098432</v>
      </c>
      <c r="F9" s="20">
        <v>412050432</v>
      </c>
      <c r="G9" s="20">
        <v>148970000</v>
      </c>
      <c r="H9" s="20">
        <v>2166000</v>
      </c>
      <c r="I9" s="20"/>
      <c r="J9" s="20">
        <v>151136000</v>
      </c>
      <c r="K9" s="20"/>
      <c r="L9" s="20">
        <v>839000</v>
      </c>
      <c r="M9" s="20">
        <v>119176000</v>
      </c>
      <c r="N9" s="20">
        <v>120015000</v>
      </c>
      <c r="O9" s="20"/>
      <c r="P9" s="20">
        <v>559073</v>
      </c>
      <c r="Q9" s="20">
        <v>89382000</v>
      </c>
      <c r="R9" s="20">
        <v>89941073</v>
      </c>
      <c r="S9" s="20"/>
      <c r="T9" s="20"/>
      <c r="U9" s="20"/>
      <c r="V9" s="20"/>
      <c r="W9" s="20">
        <v>361092073</v>
      </c>
      <c r="X9" s="20">
        <v>412050432</v>
      </c>
      <c r="Y9" s="20">
        <v>-50958359</v>
      </c>
      <c r="Z9" s="21">
        <v>-12.37</v>
      </c>
      <c r="AA9" s="22">
        <v>412050432</v>
      </c>
    </row>
    <row r="10" spans="1:27" ht="12.75">
      <c r="A10" s="23" t="s">
        <v>37</v>
      </c>
      <c r="B10" s="17" t="s">
        <v>6</v>
      </c>
      <c r="C10" s="18">
        <v>32302215</v>
      </c>
      <c r="D10" s="18">
        <v>71751755</v>
      </c>
      <c r="E10" s="19">
        <v>109577004</v>
      </c>
      <c r="F10" s="20">
        <v>58624810</v>
      </c>
      <c r="G10" s="20">
        <v>8000000</v>
      </c>
      <c r="H10" s="20"/>
      <c r="I10" s="20"/>
      <c r="J10" s="20">
        <v>8000000</v>
      </c>
      <c r="K10" s="20"/>
      <c r="L10" s="20">
        <v>6000000</v>
      </c>
      <c r="M10" s="20">
        <v>28838755</v>
      </c>
      <c r="N10" s="20">
        <v>34838755</v>
      </c>
      <c r="O10" s="20"/>
      <c r="P10" s="20">
        <v>6000000</v>
      </c>
      <c r="Q10" s="20">
        <v>22913000</v>
      </c>
      <c r="R10" s="20">
        <v>28913000</v>
      </c>
      <c r="S10" s="20"/>
      <c r="T10" s="20"/>
      <c r="U10" s="20"/>
      <c r="V10" s="20"/>
      <c r="W10" s="20">
        <v>71751755</v>
      </c>
      <c r="X10" s="20">
        <v>58624810</v>
      </c>
      <c r="Y10" s="20">
        <v>13126945</v>
      </c>
      <c r="Z10" s="21">
        <v>22.39</v>
      </c>
      <c r="AA10" s="22">
        <v>58624810</v>
      </c>
    </row>
    <row r="11" spans="1:27" ht="12.75">
      <c r="A11" s="23" t="s">
        <v>38</v>
      </c>
      <c r="B11" s="17"/>
      <c r="C11" s="18"/>
      <c r="D11" s="18"/>
      <c r="E11" s="19"/>
      <c r="F11" s="20">
        <v>6370852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6370852</v>
      </c>
      <c r="Y11" s="20">
        <v>-6370852</v>
      </c>
      <c r="Z11" s="21">
        <v>-100</v>
      </c>
      <c r="AA11" s="22">
        <v>6370852</v>
      </c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-768922357</v>
      </c>
      <c r="D14" s="18">
        <v>-557933261</v>
      </c>
      <c r="E14" s="19">
        <v>-807222123</v>
      </c>
      <c r="F14" s="20">
        <v>-721574400</v>
      </c>
      <c r="G14" s="20">
        <v>-32917188</v>
      </c>
      <c r="H14" s="20">
        <v>-67487000</v>
      </c>
      <c r="I14" s="20"/>
      <c r="J14" s="20">
        <v>-100404188</v>
      </c>
      <c r="K14" s="20">
        <v>-57958157</v>
      </c>
      <c r="L14" s="20">
        <v>-62412192</v>
      </c>
      <c r="M14" s="20">
        <v>-83641270</v>
      </c>
      <c r="N14" s="20">
        <v>-204011619</v>
      </c>
      <c r="O14" s="20">
        <v>-40486256</v>
      </c>
      <c r="P14" s="20">
        <v>-58031386</v>
      </c>
      <c r="Q14" s="20">
        <v>-44070453</v>
      </c>
      <c r="R14" s="20">
        <v>-142588095</v>
      </c>
      <c r="S14" s="20">
        <v>-44832502</v>
      </c>
      <c r="T14" s="20">
        <v>-23769128</v>
      </c>
      <c r="U14" s="20"/>
      <c r="V14" s="20">
        <v>-68601630</v>
      </c>
      <c r="W14" s="20">
        <v>-515605532</v>
      </c>
      <c r="X14" s="20">
        <v>-721574400</v>
      </c>
      <c r="Y14" s="20">
        <v>205968868</v>
      </c>
      <c r="Z14" s="21">
        <v>-28.54</v>
      </c>
      <c r="AA14" s="22">
        <v>-721574400</v>
      </c>
    </row>
    <row r="15" spans="1:27" ht="12.75">
      <c r="A15" s="23" t="s">
        <v>42</v>
      </c>
      <c r="B15" s="17"/>
      <c r="C15" s="18">
        <v>-544217</v>
      </c>
      <c r="D15" s="18">
        <v>-323282</v>
      </c>
      <c r="E15" s="19">
        <v>-6752040</v>
      </c>
      <c r="F15" s="20">
        <v>-7811000</v>
      </c>
      <c r="G15" s="20"/>
      <c r="H15" s="20">
        <v>-7564</v>
      </c>
      <c r="I15" s="20"/>
      <c r="J15" s="20">
        <v>-7564</v>
      </c>
      <c r="K15" s="20">
        <v>1166</v>
      </c>
      <c r="L15" s="20"/>
      <c r="M15" s="20">
        <v>-59143</v>
      </c>
      <c r="N15" s="20">
        <v>-57977</v>
      </c>
      <c r="O15" s="20"/>
      <c r="P15" s="20"/>
      <c r="Q15" s="20">
        <v>-254710</v>
      </c>
      <c r="R15" s="20">
        <v>-254710</v>
      </c>
      <c r="S15" s="20"/>
      <c r="T15" s="20"/>
      <c r="U15" s="20"/>
      <c r="V15" s="20"/>
      <c r="W15" s="20">
        <v>-320251</v>
      </c>
      <c r="X15" s="20">
        <v>-7811000</v>
      </c>
      <c r="Y15" s="20">
        <v>7490749</v>
      </c>
      <c r="Z15" s="21">
        <v>-95.9</v>
      </c>
      <c r="AA15" s="22">
        <v>-7811000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116234932</v>
      </c>
      <c r="D17" s="26">
        <f>SUM(D6:D16)</f>
        <v>386576378</v>
      </c>
      <c r="E17" s="27">
        <f t="shared" si="0"/>
        <v>250706689</v>
      </c>
      <c r="F17" s="28">
        <f t="shared" si="0"/>
        <v>228745879</v>
      </c>
      <c r="G17" s="28">
        <f t="shared" si="0"/>
        <v>156545076</v>
      </c>
      <c r="H17" s="28">
        <f t="shared" si="0"/>
        <v>-22036289</v>
      </c>
      <c r="I17" s="28">
        <f t="shared" si="0"/>
        <v>0</v>
      </c>
      <c r="J17" s="28">
        <f t="shared" si="0"/>
        <v>134508787</v>
      </c>
      <c r="K17" s="28">
        <f t="shared" si="0"/>
        <v>-13421956</v>
      </c>
      <c r="L17" s="28">
        <f t="shared" si="0"/>
        <v>-10662878</v>
      </c>
      <c r="M17" s="28">
        <f t="shared" si="0"/>
        <v>220395861</v>
      </c>
      <c r="N17" s="28">
        <f t="shared" si="0"/>
        <v>196311027</v>
      </c>
      <c r="O17" s="28">
        <f t="shared" si="0"/>
        <v>7196774</v>
      </c>
      <c r="P17" s="28">
        <f t="shared" si="0"/>
        <v>-3507544</v>
      </c>
      <c r="Q17" s="28">
        <f t="shared" si="0"/>
        <v>104619546</v>
      </c>
      <c r="R17" s="28">
        <f t="shared" si="0"/>
        <v>108308776</v>
      </c>
      <c r="S17" s="28">
        <f t="shared" si="0"/>
        <v>-19351925</v>
      </c>
      <c r="T17" s="28">
        <f t="shared" si="0"/>
        <v>13331338</v>
      </c>
      <c r="U17" s="28">
        <f t="shared" si="0"/>
        <v>0</v>
      </c>
      <c r="V17" s="28">
        <f t="shared" si="0"/>
        <v>-6020587</v>
      </c>
      <c r="W17" s="28">
        <f t="shared" si="0"/>
        <v>433108003</v>
      </c>
      <c r="X17" s="28">
        <f t="shared" si="0"/>
        <v>228745879</v>
      </c>
      <c r="Y17" s="28">
        <f t="shared" si="0"/>
        <v>204362124</v>
      </c>
      <c r="Z17" s="29">
        <f>+IF(X17&lt;&gt;0,+(Y17/X17)*100,0)</f>
        <v>89.3402429339503</v>
      </c>
      <c r="AA17" s="30">
        <f>SUM(AA6:AA16)</f>
        <v>228745879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>
        <v>-41494868</v>
      </c>
      <c r="E24" s="19">
        <v>41494868</v>
      </c>
      <c r="F24" s="20">
        <v>41494868</v>
      </c>
      <c r="G24" s="20">
        <v>-41494868</v>
      </c>
      <c r="H24" s="20">
        <v>41494868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>
        <v>41494868</v>
      </c>
      <c r="Y24" s="20">
        <v>-41494868</v>
      </c>
      <c r="Z24" s="21">
        <v>-100</v>
      </c>
      <c r="AA24" s="22">
        <v>41494868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-124241221</v>
      </c>
      <c r="D26" s="18">
        <v>-92844246</v>
      </c>
      <c r="E26" s="19">
        <v>-203377980</v>
      </c>
      <c r="F26" s="20">
        <v>-179014990</v>
      </c>
      <c r="G26" s="20">
        <v>-8108161</v>
      </c>
      <c r="H26" s="20">
        <v>-8430765</v>
      </c>
      <c r="I26" s="20"/>
      <c r="J26" s="20">
        <v>-16538926</v>
      </c>
      <c r="K26" s="20">
        <v>-8898059</v>
      </c>
      <c r="L26" s="20">
        <v>-8268699</v>
      </c>
      <c r="M26" s="20">
        <v>-13858825</v>
      </c>
      <c r="N26" s="20">
        <v>-31025583</v>
      </c>
      <c r="O26" s="20">
        <v>-5619597</v>
      </c>
      <c r="P26" s="20">
        <v>-5858496</v>
      </c>
      <c r="Q26" s="20">
        <v>-15583179</v>
      </c>
      <c r="R26" s="20">
        <v>-27061272</v>
      </c>
      <c r="S26" s="20">
        <v>-4091745</v>
      </c>
      <c r="T26" s="20"/>
      <c r="U26" s="20"/>
      <c r="V26" s="20">
        <v>-4091745</v>
      </c>
      <c r="W26" s="20">
        <v>-78717526</v>
      </c>
      <c r="X26" s="20">
        <v>-179014990</v>
      </c>
      <c r="Y26" s="20">
        <v>100297464</v>
      </c>
      <c r="Z26" s="21">
        <v>-56.03</v>
      </c>
      <c r="AA26" s="22">
        <v>-179014990</v>
      </c>
    </row>
    <row r="27" spans="1:27" ht="12.75">
      <c r="A27" s="24" t="s">
        <v>51</v>
      </c>
      <c r="B27" s="25"/>
      <c r="C27" s="26">
        <f aca="true" t="shared" si="1" ref="C27:Y27">SUM(C21:C26)</f>
        <v>-124241221</v>
      </c>
      <c r="D27" s="26">
        <f>SUM(D21:D26)</f>
        <v>-134339114</v>
      </c>
      <c r="E27" s="27">
        <f t="shared" si="1"/>
        <v>-161883112</v>
      </c>
      <c r="F27" s="28">
        <f t="shared" si="1"/>
        <v>-137520122</v>
      </c>
      <c r="G27" s="28">
        <f t="shared" si="1"/>
        <v>-49603029</v>
      </c>
      <c r="H27" s="28">
        <f t="shared" si="1"/>
        <v>33064103</v>
      </c>
      <c r="I27" s="28">
        <f t="shared" si="1"/>
        <v>0</v>
      </c>
      <c r="J27" s="28">
        <f t="shared" si="1"/>
        <v>-16538926</v>
      </c>
      <c r="K27" s="28">
        <f t="shared" si="1"/>
        <v>-8898059</v>
      </c>
      <c r="L27" s="28">
        <f t="shared" si="1"/>
        <v>-8268699</v>
      </c>
      <c r="M27" s="28">
        <f t="shared" si="1"/>
        <v>-13858825</v>
      </c>
      <c r="N27" s="28">
        <f t="shared" si="1"/>
        <v>-31025583</v>
      </c>
      <c r="O27" s="28">
        <f t="shared" si="1"/>
        <v>-5619597</v>
      </c>
      <c r="P27" s="28">
        <f t="shared" si="1"/>
        <v>-5858496</v>
      </c>
      <c r="Q27" s="28">
        <f t="shared" si="1"/>
        <v>-15583179</v>
      </c>
      <c r="R27" s="28">
        <f t="shared" si="1"/>
        <v>-27061272</v>
      </c>
      <c r="S27" s="28">
        <f t="shared" si="1"/>
        <v>-4091745</v>
      </c>
      <c r="T27" s="28">
        <f t="shared" si="1"/>
        <v>0</v>
      </c>
      <c r="U27" s="28">
        <f t="shared" si="1"/>
        <v>0</v>
      </c>
      <c r="V27" s="28">
        <f t="shared" si="1"/>
        <v>-4091745</v>
      </c>
      <c r="W27" s="28">
        <f t="shared" si="1"/>
        <v>-78717526</v>
      </c>
      <c r="X27" s="28">
        <f t="shared" si="1"/>
        <v>-137520122</v>
      </c>
      <c r="Y27" s="28">
        <f t="shared" si="1"/>
        <v>58802596</v>
      </c>
      <c r="Z27" s="29">
        <f>+IF(X27&lt;&gt;0,+(Y27/X27)*100,0)</f>
        <v>-42.75926689477486</v>
      </c>
      <c r="AA27" s="30">
        <f>SUM(AA21:AA26)</f>
        <v>-137520122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598220</v>
      </c>
      <c r="D33" s="18">
        <v>505016</v>
      </c>
      <c r="E33" s="19">
        <v>-16529177</v>
      </c>
      <c r="F33" s="20">
        <v>15803896</v>
      </c>
      <c r="G33" s="20">
        <v>16551931</v>
      </c>
      <c r="H33" s="36">
        <v>-16517725</v>
      </c>
      <c r="I33" s="36">
        <v>-34206</v>
      </c>
      <c r="J33" s="36"/>
      <c r="K33" s="20">
        <v>38176</v>
      </c>
      <c r="L33" s="20">
        <v>-84567</v>
      </c>
      <c r="M33" s="20">
        <v>-277094</v>
      </c>
      <c r="N33" s="20">
        <v>-323485</v>
      </c>
      <c r="O33" s="36">
        <v>231396</v>
      </c>
      <c r="P33" s="36">
        <v>641067</v>
      </c>
      <c r="Q33" s="36">
        <v>-599032</v>
      </c>
      <c r="R33" s="20">
        <v>273431</v>
      </c>
      <c r="S33" s="20">
        <v>45436</v>
      </c>
      <c r="T33" s="20">
        <v>235298</v>
      </c>
      <c r="U33" s="20">
        <v>-230680</v>
      </c>
      <c r="V33" s="36">
        <v>50054</v>
      </c>
      <c r="W33" s="36"/>
      <c r="X33" s="36">
        <v>-725281</v>
      </c>
      <c r="Y33" s="20">
        <v>725281</v>
      </c>
      <c r="Z33" s="21">
        <v>-100</v>
      </c>
      <c r="AA33" s="22">
        <v>15803896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598220</v>
      </c>
      <c r="D36" s="26">
        <f>SUM(D31:D35)</f>
        <v>505016</v>
      </c>
      <c r="E36" s="27">
        <f t="shared" si="2"/>
        <v>-16529177</v>
      </c>
      <c r="F36" s="28">
        <f t="shared" si="2"/>
        <v>15803896</v>
      </c>
      <c r="G36" s="28">
        <f t="shared" si="2"/>
        <v>16551931</v>
      </c>
      <c r="H36" s="28">
        <f t="shared" si="2"/>
        <v>-16517725</v>
      </c>
      <c r="I36" s="28">
        <f t="shared" si="2"/>
        <v>-34206</v>
      </c>
      <c r="J36" s="28">
        <f t="shared" si="2"/>
        <v>0</v>
      </c>
      <c r="K36" s="28">
        <f t="shared" si="2"/>
        <v>38176</v>
      </c>
      <c r="L36" s="28">
        <f t="shared" si="2"/>
        <v>-84567</v>
      </c>
      <c r="M36" s="28">
        <f t="shared" si="2"/>
        <v>-277094</v>
      </c>
      <c r="N36" s="28">
        <f t="shared" si="2"/>
        <v>-323485</v>
      </c>
      <c r="O36" s="28">
        <f t="shared" si="2"/>
        <v>231396</v>
      </c>
      <c r="P36" s="28">
        <f t="shared" si="2"/>
        <v>641067</v>
      </c>
      <c r="Q36" s="28">
        <f t="shared" si="2"/>
        <v>-599032</v>
      </c>
      <c r="R36" s="28">
        <f t="shared" si="2"/>
        <v>273431</v>
      </c>
      <c r="S36" s="28">
        <f t="shared" si="2"/>
        <v>45436</v>
      </c>
      <c r="T36" s="28">
        <f t="shared" si="2"/>
        <v>235298</v>
      </c>
      <c r="U36" s="28">
        <f t="shared" si="2"/>
        <v>-230680</v>
      </c>
      <c r="V36" s="28">
        <f t="shared" si="2"/>
        <v>50054</v>
      </c>
      <c r="W36" s="28">
        <f t="shared" si="2"/>
        <v>0</v>
      </c>
      <c r="X36" s="28">
        <f t="shared" si="2"/>
        <v>-725281</v>
      </c>
      <c r="Y36" s="28">
        <f t="shared" si="2"/>
        <v>725281</v>
      </c>
      <c r="Z36" s="29">
        <f>+IF(X36&lt;&gt;0,+(Y36/X36)*100,0)</f>
        <v>-100</v>
      </c>
      <c r="AA36" s="30">
        <f>SUM(AA31:AA35)</f>
        <v>15803896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-7408069</v>
      </c>
      <c r="D38" s="32">
        <f>+D17+D27+D36</f>
        <v>252742280</v>
      </c>
      <c r="E38" s="33">
        <f t="shared" si="3"/>
        <v>72294400</v>
      </c>
      <c r="F38" s="2">
        <f t="shared" si="3"/>
        <v>107029653</v>
      </c>
      <c r="G38" s="2">
        <f t="shared" si="3"/>
        <v>123493978</v>
      </c>
      <c r="H38" s="2">
        <f t="shared" si="3"/>
        <v>-5489911</v>
      </c>
      <c r="I38" s="2">
        <f t="shared" si="3"/>
        <v>-34206</v>
      </c>
      <c r="J38" s="2">
        <f t="shared" si="3"/>
        <v>117969861</v>
      </c>
      <c r="K38" s="2">
        <f t="shared" si="3"/>
        <v>-22281839</v>
      </c>
      <c r="L38" s="2">
        <f t="shared" si="3"/>
        <v>-19016144</v>
      </c>
      <c r="M38" s="2">
        <f t="shared" si="3"/>
        <v>206259942</v>
      </c>
      <c r="N38" s="2">
        <f t="shared" si="3"/>
        <v>164961959</v>
      </c>
      <c r="O38" s="2">
        <f t="shared" si="3"/>
        <v>1808573</v>
      </c>
      <c r="P38" s="2">
        <f t="shared" si="3"/>
        <v>-8724973</v>
      </c>
      <c r="Q38" s="2">
        <f t="shared" si="3"/>
        <v>88437335</v>
      </c>
      <c r="R38" s="2">
        <f t="shared" si="3"/>
        <v>81520935</v>
      </c>
      <c r="S38" s="2">
        <f t="shared" si="3"/>
        <v>-23398234</v>
      </c>
      <c r="T38" s="2">
        <f t="shared" si="3"/>
        <v>13566636</v>
      </c>
      <c r="U38" s="2">
        <f t="shared" si="3"/>
        <v>-230680</v>
      </c>
      <c r="V38" s="2">
        <f t="shared" si="3"/>
        <v>-10062278</v>
      </c>
      <c r="W38" s="2">
        <f t="shared" si="3"/>
        <v>354390477</v>
      </c>
      <c r="X38" s="2">
        <f t="shared" si="3"/>
        <v>90500476</v>
      </c>
      <c r="Y38" s="2">
        <f t="shared" si="3"/>
        <v>263890001</v>
      </c>
      <c r="Z38" s="34">
        <f>+IF(X38&lt;&gt;0,+(Y38/X38)*100,0)</f>
        <v>291.5896276611849</v>
      </c>
      <c r="AA38" s="35">
        <f>+AA17+AA27+AA36</f>
        <v>107029653</v>
      </c>
    </row>
    <row r="39" spans="1:27" ht="12.75">
      <c r="A39" s="23" t="s">
        <v>59</v>
      </c>
      <c r="B39" s="17"/>
      <c r="C39" s="32">
        <v>43497716</v>
      </c>
      <c r="D39" s="32">
        <v>113074717</v>
      </c>
      <c r="E39" s="33">
        <v>223422397</v>
      </c>
      <c r="F39" s="2">
        <v>36047536</v>
      </c>
      <c r="G39" s="2">
        <v>113074717</v>
      </c>
      <c r="H39" s="2">
        <f>+G40+H60</f>
        <v>236568695</v>
      </c>
      <c r="I39" s="2">
        <f>+H40+I60</f>
        <v>231078784</v>
      </c>
      <c r="J39" s="2">
        <f>+G39</f>
        <v>113074717</v>
      </c>
      <c r="K39" s="2">
        <f>+I40+K60</f>
        <v>231044578</v>
      </c>
      <c r="L39" s="2">
        <f>+K40+L60</f>
        <v>208762739</v>
      </c>
      <c r="M39" s="2">
        <f>+L40+M60</f>
        <v>189746595</v>
      </c>
      <c r="N39" s="2">
        <f>+K39</f>
        <v>231044578</v>
      </c>
      <c r="O39" s="2">
        <f>+M40+O60</f>
        <v>396006537</v>
      </c>
      <c r="P39" s="2">
        <f>+O40+P60</f>
        <v>397815110</v>
      </c>
      <c r="Q39" s="2">
        <f>+P40+Q60</f>
        <v>389090137</v>
      </c>
      <c r="R39" s="2">
        <f>+O39</f>
        <v>396006537</v>
      </c>
      <c r="S39" s="2">
        <f>+Q40+S60</f>
        <v>477527472</v>
      </c>
      <c r="T39" s="2">
        <f>+S40+T60</f>
        <v>454129238</v>
      </c>
      <c r="U39" s="2">
        <f>+T40+U60</f>
        <v>467695874</v>
      </c>
      <c r="V39" s="2">
        <f>+S39</f>
        <v>477527472</v>
      </c>
      <c r="W39" s="2">
        <f>+G39</f>
        <v>113074717</v>
      </c>
      <c r="X39" s="2">
        <v>36047536</v>
      </c>
      <c r="Y39" s="2">
        <f>+W39-X39</f>
        <v>77027181</v>
      </c>
      <c r="Z39" s="34">
        <f>+IF(X39&lt;&gt;0,+(Y39/X39)*100,0)</f>
        <v>213.68223614507244</v>
      </c>
      <c r="AA39" s="35">
        <v>36047536</v>
      </c>
    </row>
    <row r="40" spans="1:27" ht="12.75">
      <c r="A40" s="41" t="s">
        <v>61</v>
      </c>
      <c r="B40" s="42" t="s">
        <v>60</v>
      </c>
      <c r="C40" s="43">
        <f>+C38+C39</f>
        <v>36089647</v>
      </c>
      <c r="D40" s="43">
        <f aca="true" t="shared" si="4" ref="D40:AA40">+D38+D39</f>
        <v>365816997</v>
      </c>
      <c r="E40" s="44">
        <f t="shared" si="4"/>
        <v>295716797</v>
      </c>
      <c r="F40" s="45">
        <f t="shared" si="4"/>
        <v>143077189</v>
      </c>
      <c r="G40" s="45">
        <f t="shared" si="4"/>
        <v>236568695</v>
      </c>
      <c r="H40" s="45">
        <f t="shared" si="4"/>
        <v>231078784</v>
      </c>
      <c r="I40" s="45">
        <f t="shared" si="4"/>
        <v>231044578</v>
      </c>
      <c r="J40" s="45">
        <f>+I40</f>
        <v>231044578</v>
      </c>
      <c r="K40" s="45">
        <f t="shared" si="4"/>
        <v>208762739</v>
      </c>
      <c r="L40" s="45">
        <f t="shared" si="4"/>
        <v>189746595</v>
      </c>
      <c r="M40" s="45">
        <f t="shared" si="4"/>
        <v>396006537</v>
      </c>
      <c r="N40" s="45">
        <f>+M40</f>
        <v>396006537</v>
      </c>
      <c r="O40" s="45">
        <f t="shared" si="4"/>
        <v>397815110</v>
      </c>
      <c r="P40" s="45">
        <f t="shared" si="4"/>
        <v>389090137</v>
      </c>
      <c r="Q40" s="45">
        <f t="shared" si="4"/>
        <v>477527472</v>
      </c>
      <c r="R40" s="45">
        <f>+Q40</f>
        <v>477527472</v>
      </c>
      <c r="S40" s="45">
        <f t="shared" si="4"/>
        <v>454129238</v>
      </c>
      <c r="T40" s="45">
        <f t="shared" si="4"/>
        <v>467695874</v>
      </c>
      <c r="U40" s="45">
        <f t="shared" si="4"/>
        <v>467465194</v>
      </c>
      <c r="V40" s="45">
        <f>+U40</f>
        <v>467465194</v>
      </c>
      <c r="W40" s="45">
        <f>+V40</f>
        <v>467465194</v>
      </c>
      <c r="X40" s="45">
        <f t="shared" si="4"/>
        <v>126548012</v>
      </c>
      <c r="Y40" s="45">
        <f t="shared" si="4"/>
        <v>340917182</v>
      </c>
      <c r="Z40" s="46">
        <f>+IF(X40&lt;&gt;0,+(Y40/X40)*100,0)</f>
        <v>269.3975010844106</v>
      </c>
      <c r="AA40" s="47">
        <f t="shared" si="4"/>
        <v>143077189</v>
      </c>
    </row>
    <row r="41" spans="1:27" ht="12.75">
      <c r="A41" s="48" t="s">
        <v>89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90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113074717</v>
      </c>
      <c r="J60">
        <v>113074717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8147203</v>
      </c>
      <c r="D6" s="18"/>
      <c r="E6" s="19"/>
      <c r="F6" s="20"/>
      <c r="G6" s="20">
        <v>398630</v>
      </c>
      <c r="H6" s="20">
        <v>563820</v>
      </c>
      <c r="I6" s="20">
        <v>704083</v>
      </c>
      <c r="J6" s="20">
        <v>1666533</v>
      </c>
      <c r="K6" s="20">
        <v>570631</v>
      </c>
      <c r="L6" s="20">
        <v>446803</v>
      </c>
      <c r="M6" s="20">
        <v>423889</v>
      </c>
      <c r="N6" s="20">
        <v>1441323</v>
      </c>
      <c r="O6" s="20">
        <v>397580</v>
      </c>
      <c r="P6" s="20">
        <v>2619069</v>
      </c>
      <c r="Q6" s="20">
        <v>495932</v>
      </c>
      <c r="R6" s="20">
        <v>3512581</v>
      </c>
      <c r="S6" s="20">
        <v>160917</v>
      </c>
      <c r="T6" s="20">
        <v>337347</v>
      </c>
      <c r="U6" s="20"/>
      <c r="V6" s="20">
        <v>498264</v>
      </c>
      <c r="W6" s="20">
        <v>7118701</v>
      </c>
      <c r="X6" s="20"/>
      <c r="Y6" s="20">
        <v>7118701</v>
      </c>
      <c r="Z6" s="21"/>
      <c r="AA6" s="22"/>
    </row>
    <row r="7" spans="1:27" ht="12.75">
      <c r="A7" s="23" t="s">
        <v>34</v>
      </c>
      <c r="B7" s="17"/>
      <c r="C7" s="18">
        <v>644288</v>
      </c>
      <c r="D7" s="18"/>
      <c r="E7" s="19"/>
      <c r="F7" s="20"/>
      <c r="G7" s="20">
        <v>63867</v>
      </c>
      <c r="H7" s="20">
        <v>192255</v>
      </c>
      <c r="I7" s="20">
        <v>145986</v>
      </c>
      <c r="J7" s="20">
        <v>402108</v>
      </c>
      <c r="K7" s="20">
        <v>90805</v>
      </c>
      <c r="L7" s="20">
        <v>83461</v>
      </c>
      <c r="M7" s="20">
        <v>80429</v>
      </c>
      <c r="N7" s="20">
        <v>254695</v>
      </c>
      <c r="O7" s="20">
        <v>62925</v>
      </c>
      <c r="P7" s="20">
        <v>64097</v>
      </c>
      <c r="Q7" s="20">
        <v>55851</v>
      </c>
      <c r="R7" s="20">
        <v>182873</v>
      </c>
      <c r="S7" s="20">
        <v>17534</v>
      </c>
      <c r="T7" s="20">
        <v>95101</v>
      </c>
      <c r="U7" s="20"/>
      <c r="V7" s="20">
        <v>112635</v>
      </c>
      <c r="W7" s="20">
        <v>952311</v>
      </c>
      <c r="X7" s="20"/>
      <c r="Y7" s="20">
        <v>952311</v>
      </c>
      <c r="Z7" s="21"/>
      <c r="AA7" s="22"/>
    </row>
    <row r="8" spans="1:27" ht="12.75">
      <c r="A8" s="23" t="s">
        <v>35</v>
      </c>
      <c r="B8" s="17"/>
      <c r="C8" s="18">
        <v>150789</v>
      </c>
      <c r="D8" s="18"/>
      <c r="E8" s="19"/>
      <c r="F8" s="20"/>
      <c r="G8" s="20">
        <v>356</v>
      </c>
      <c r="H8" s="20">
        <v>273</v>
      </c>
      <c r="I8" s="20">
        <v>284</v>
      </c>
      <c r="J8" s="20">
        <v>913</v>
      </c>
      <c r="K8" s="20">
        <v>210</v>
      </c>
      <c r="L8" s="20">
        <v>84</v>
      </c>
      <c r="M8" s="20"/>
      <c r="N8" s="20">
        <v>294</v>
      </c>
      <c r="O8" s="20"/>
      <c r="P8" s="20"/>
      <c r="Q8" s="20"/>
      <c r="R8" s="20"/>
      <c r="S8" s="20"/>
      <c r="T8" s="20"/>
      <c r="U8" s="20"/>
      <c r="V8" s="20"/>
      <c r="W8" s="20">
        <v>1207</v>
      </c>
      <c r="X8" s="20"/>
      <c r="Y8" s="20">
        <v>1207</v>
      </c>
      <c r="Z8" s="21"/>
      <c r="AA8" s="22"/>
    </row>
    <row r="9" spans="1:27" ht="12.75">
      <c r="A9" s="23" t="s">
        <v>36</v>
      </c>
      <c r="B9" s="17" t="s">
        <v>6</v>
      </c>
      <c r="C9" s="18">
        <v>3551811</v>
      </c>
      <c r="D9" s="18"/>
      <c r="E9" s="19"/>
      <c r="F9" s="20">
        <v>298000</v>
      </c>
      <c r="G9" s="20">
        <v>120000000</v>
      </c>
      <c r="H9" s="20">
        <v>7821258</v>
      </c>
      <c r="I9" s="20">
        <v>5714971</v>
      </c>
      <c r="J9" s="20">
        <v>133536229</v>
      </c>
      <c r="K9" s="20">
        <v>4893410</v>
      </c>
      <c r="L9" s="20">
        <v>2332342</v>
      </c>
      <c r="M9" s="20">
        <v>7042110</v>
      </c>
      <c r="N9" s="20">
        <v>14267862</v>
      </c>
      <c r="O9" s="20">
        <v>4352275</v>
      </c>
      <c r="P9" s="20">
        <v>815349</v>
      </c>
      <c r="Q9" s="20"/>
      <c r="R9" s="20">
        <v>5167624</v>
      </c>
      <c r="S9" s="20"/>
      <c r="T9" s="20"/>
      <c r="U9" s="20"/>
      <c r="V9" s="20"/>
      <c r="W9" s="20">
        <v>152971715</v>
      </c>
      <c r="X9" s="20">
        <v>298000</v>
      </c>
      <c r="Y9" s="20">
        <v>152673715</v>
      </c>
      <c r="Z9" s="21">
        <v>51232.79</v>
      </c>
      <c r="AA9" s="22">
        <v>298000</v>
      </c>
    </row>
    <row r="10" spans="1:27" ht="12.75">
      <c r="A10" s="23" t="s">
        <v>37</v>
      </c>
      <c r="B10" s="17" t="s">
        <v>6</v>
      </c>
      <c r="C10" s="18">
        <v>4369</v>
      </c>
      <c r="D10" s="18"/>
      <c r="E10" s="19"/>
      <c r="F10" s="20"/>
      <c r="G10" s="20">
        <v>2000000</v>
      </c>
      <c r="H10" s="20"/>
      <c r="I10" s="20"/>
      <c r="J10" s="20">
        <v>2000000</v>
      </c>
      <c r="K10" s="20"/>
      <c r="L10" s="20">
        <v>4000000</v>
      </c>
      <c r="M10" s="20"/>
      <c r="N10" s="20">
        <v>4000000</v>
      </c>
      <c r="O10" s="20"/>
      <c r="P10" s="20">
        <v>4000000</v>
      </c>
      <c r="Q10" s="20"/>
      <c r="R10" s="20">
        <v>4000000</v>
      </c>
      <c r="S10" s="20"/>
      <c r="T10" s="20"/>
      <c r="U10" s="20"/>
      <c r="V10" s="20"/>
      <c r="W10" s="20">
        <v>10000000</v>
      </c>
      <c r="X10" s="20"/>
      <c r="Y10" s="20">
        <v>10000000</v>
      </c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-226079785</v>
      </c>
      <c r="D14" s="18"/>
      <c r="E14" s="19">
        <v>-193796532</v>
      </c>
      <c r="F14" s="20">
        <v>-308050219</v>
      </c>
      <c r="G14" s="20">
        <v>-16206695</v>
      </c>
      <c r="H14" s="20">
        <v>-19860217</v>
      </c>
      <c r="I14" s="20">
        <v>-26863437</v>
      </c>
      <c r="J14" s="20">
        <v>-62930349</v>
      </c>
      <c r="K14" s="20">
        <v>-20031553</v>
      </c>
      <c r="L14" s="20">
        <v>-21709547</v>
      </c>
      <c r="M14" s="20">
        <v>-25928329</v>
      </c>
      <c r="N14" s="20">
        <v>-67669429</v>
      </c>
      <c r="O14" s="20">
        <v>-17030113</v>
      </c>
      <c r="P14" s="20">
        <v>-21277659</v>
      </c>
      <c r="Q14" s="20">
        <v>-17898747</v>
      </c>
      <c r="R14" s="20">
        <v>-56206519</v>
      </c>
      <c r="S14" s="20">
        <v>-17174930</v>
      </c>
      <c r="T14" s="20">
        <v>-16303258</v>
      </c>
      <c r="U14" s="20"/>
      <c r="V14" s="20">
        <v>-33478188</v>
      </c>
      <c r="W14" s="20">
        <v>-220284485</v>
      </c>
      <c r="X14" s="20">
        <v>-308050219</v>
      </c>
      <c r="Y14" s="20">
        <v>87765734</v>
      </c>
      <c r="Z14" s="21">
        <v>-28.49</v>
      </c>
      <c r="AA14" s="22">
        <v>-308050219</v>
      </c>
    </row>
    <row r="15" spans="1:27" ht="12.75">
      <c r="A15" s="23" t="s">
        <v>42</v>
      </c>
      <c r="B15" s="17"/>
      <c r="C15" s="18">
        <v>-41243</v>
      </c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>
        <v>-129</v>
      </c>
      <c r="P15" s="20"/>
      <c r="Q15" s="20"/>
      <c r="R15" s="20">
        <v>-129</v>
      </c>
      <c r="S15" s="20"/>
      <c r="T15" s="20"/>
      <c r="U15" s="20"/>
      <c r="V15" s="20"/>
      <c r="W15" s="20">
        <v>-129</v>
      </c>
      <c r="X15" s="20"/>
      <c r="Y15" s="20">
        <v>-129</v>
      </c>
      <c r="Z15" s="21"/>
      <c r="AA15" s="22"/>
    </row>
    <row r="16" spans="1:27" ht="12.75">
      <c r="A16" s="23" t="s">
        <v>43</v>
      </c>
      <c r="B16" s="17" t="s">
        <v>6</v>
      </c>
      <c r="C16" s="18">
        <v>-4558408</v>
      </c>
      <c r="D16" s="18"/>
      <c r="E16" s="19">
        <v>-3925800</v>
      </c>
      <c r="F16" s="20">
        <v>-5255039</v>
      </c>
      <c r="G16" s="20"/>
      <c r="H16" s="20"/>
      <c r="I16" s="20"/>
      <c r="J16" s="20"/>
      <c r="K16" s="20">
        <v>-2121314</v>
      </c>
      <c r="L16" s="20">
        <v>-466244</v>
      </c>
      <c r="M16" s="20">
        <v>-464130</v>
      </c>
      <c r="N16" s="20">
        <v>-3051688</v>
      </c>
      <c r="O16" s="20">
        <v>-753846</v>
      </c>
      <c r="P16" s="20">
        <v>-418466</v>
      </c>
      <c r="Q16" s="20"/>
      <c r="R16" s="20">
        <v>-1172312</v>
      </c>
      <c r="S16" s="20">
        <v>-855781</v>
      </c>
      <c r="T16" s="20"/>
      <c r="U16" s="20"/>
      <c r="V16" s="20">
        <v>-855781</v>
      </c>
      <c r="W16" s="20">
        <v>-5079781</v>
      </c>
      <c r="X16" s="20">
        <v>-5255039</v>
      </c>
      <c r="Y16" s="20">
        <v>175258</v>
      </c>
      <c r="Z16" s="21">
        <v>-3.34</v>
      </c>
      <c r="AA16" s="22">
        <v>-5255039</v>
      </c>
    </row>
    <row r="17" spans="1:27" ht="12.75">
      <c r="A17" s="24" t="s">
        <v>44</v>
      </c>
      <c r="B17" s="25"/>
      <c r="C17" s="26">
        <f aca="true" t="shared" si="0" ref="C17:Y17">SUM(C6:C16)</f>
        <v>-218180976</v>
      </c>
      <c r="D17" s="26">
        <f>SUM(D6:D16)</f>
        <v>0</v>
      </c>
      <c r="E17" s="27">
        <f t="shared" si="0"/>
        <v>-197722332</v>
      </c>
      <c r="F17" s="28">
        <f t="shared" si="0"/>
        <v>-313007258</v>
      </c>
      <c r="G17" s="28">
        <f t="shared" si="0"/>
        <v>106256158</v>
      </c>
      <c r="H17" s="28">
        <f t="shared" si="0"/>
        <v>-11282611</v>
      </c>
      <c r="I17" s="28">
        <f t="shared" si="0"/>
        <v>-20298113</v>
      </c>
      <c r="J17" s="28">
        <f t="shared" si="0"/>
        <v>74675434</v>
      </c>
      <c r="K17" s="28">
        <f t="shared" si="0"/>
        <v>-16597811</v>
      </c>
      <c r="L17" s="28">
        <f t="shared" si="0"/>
        <v>-15313101</v>
      </c>
      <c r="M17" s="28">
        <f t="shared" si="0"/>
        <v>-18846031</v>
      </c>
      <c r="N17" s="28">
        <f t="shared" si="0"/>
        <v>-50756943</v>
      </c>
      <c r="O17" s="28">
        <f t="shared" si="0"/>
        <v>-12971308</v>
      </c>
      <c r="P17" s="28">
        <f t="shared" si="0"/>
        <v>-14197610</v>
      </c>
      <c r="Q17" s="28">
        <f t="shared" si="0"/>
        <v>-17346964</v>
      </c>
      <c r="R17" s="28">
        <f t="shared" si="0"/>
        <v>-44515882</v>
      </c>
      <c r="S17" s="28">
        <f t="shared" si="0"/>
        <v>-17852260</v>
      </c>
      <c r="T17" s="28">
        <f t="shared" si="0"/>
        <v>-15870810</v>
      </c>
      <c r="U17" s="28">
        <f t="shared" si="0"/>
        <v>0</v>
      </c>
      <c r="V17" s="28">
        <f t="shared" si="0"/>
        <v>-33723070</v>
      </c>
      <c r="W17" s="28">
        <f t="shared" si="0"/>
        <v>-54320461</v>
      </c>
      <c r="X17" s="28">
        <f t="shared" si="0"/>
        <v>-313007258</v>
      </c>
      <c r="Y17" s="28">
        <f t="shared" si="0"/>
        <v>258686797</v>
      </c>
      <c r="Z17" s="29">
        <f>+IF(X17&lt;&gt;0,+(Y17/X17)*100,0)</f>
        <v>-82.6456225497493</v>
      </c>
      <c r="AA17" s="30">
        <f>SUM(AA6:AA16)</f>
        <v>-313007258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>
        <v>-2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>
        <v>-2</v>
      </c>
      <c r="Y24" s="20">
        <v>2</v>
      </c>
      <c r="Z24" s="21">
        <v>-100</v>
      </c>
      <c r="AA24" s="22">
        <v>-2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-180553985</v>
      </c>
      <c r="D26" s="18"/>
      <c r="E26" s="19">
        <v>-183931008</v>
      </c>
      <c r="F26" s="20">
        <v>-277001753</v>
      </c>
      <c r="G26" s="20">
        <v>-29290295</v>
      </c>
      <c r="H26" s="20">
        <v>-4535938</v>
      </c>
      <c r="I26" s="20">
        <v>-13234341</v>
      </c>
      <c r="J26" s="20">
        <v>-47060574</v>
      </c>
      <c r="K26" s="20">
        <v>-7604919</v>
      </c>
      <c r="L26" s="20">
        <v>-44836213</v>
      </c>
      <c r="M26" s="20">
        <v>-26424885</v>
      </c>
      <c r="N26" s="20">
        <v>-78866017</v>
      </c>
      <c r="O26" s="20">
        <v>-2759594</v>
      </c>
      <c r="P26" s="20">
        <v>-24032354</v>
      </c>
      <c r="Q26" s="20">
        <v>-14802529</v>
      </c>
      <c r="R26" s="20">
        <v>-41594477</v>
      </c>
      <c r="S26" s="20">
        <v>-291748</v>
      </c>
      <c r="T26" s="20">
        <v>-10808502</v>
      </c>
      <c r="U26" s="20"/>
      <c r="V26" s="20">
        <v>-11100250</v>
      </c>
      <c r="W26" s="20">
        <v>-178621318</v>
      </c>
      <c r="X26" s="20">
        <v>-277001753</v>
      </c>
      <c r="Y26" s="20">
        <v>98380435</v>
      </c>
      <c r="Z26" s="21">
        <v>-35.52</v>
      </c>
      <c r="AA26" s="22">
        <v>-277001753</v>
      </c>
    </row>
    <row r="27" spans="1:27" ht="12.75">
      <c r="A27" s="24" t="s">
        <v>51</v>
      </c>
      <c r="B27" s="25"/>
      <c r="C27" s="26">
        <f aca="true" t="shared" si="1" ref="C27:Y27">SUM(C21:C26)</f>
        <v>-180553985</v>
      </c>
      <c r="D27" s="26">
        <f>SUM(D21:D26)</f>
        <v>0</v>
      </c>
      <c r="E27" s="27">
        <f t="shared" si="1"/>
        <v>-183931008</v>
      </c>
      <c r="F27" s="28">
        <f t="shared" si="1"/>
        <v>-277001755</v>
      </c>
      <c r="G27" s="28">
        <f t="shared" si="1"/>
        <v>-29290295</v>
      </c>
      <c r="H27" s="28">
        <f t="shared" si="1"/>
        <v>-4535938</v>
      </c>
      <c r="I27" s="28">
        <f t="shared" si="1"/>
        <v>-13234341</v>
      </c>
      <c r="J27" s="28">
        <f t="shared" si="1"/>
        <v>-47060574</v>
      </c>
      <c r="K27" s="28">
        <f t="shared" si="1"/>
        <v>-7604919</v>
      </c>
      <c r="L27" s="28">
        <f t="shared" si="1"/>
        <v>-44836213</v>
      </c>
      <c r="M27" s="28">
        <f t="shared" si="1"/>
        <v>-26424885</v>
      </c>
      <c r="N27" s="28">
        <f t="shared" si="1"/>
        <v>-78866017</v>
      </c>
      <c r="O27" s="28">
        <f t="shared" si="1"/>
        <v>-2759594</v>
      </c>
      <c r="P27" s="28">
        <f t="shared" si="1"/>
        <v>-24032354</v>
      </c>
      <c r="Q27" s="28">
        <f t="shared" si="1"/>
        <v>-14802529</v>
      </c>
      <c r="R27" s="28">
        <f t="shared" si="1"/>
        <v>-41594477</v>
      </c>
      <c r="S27" s="28">
        <f t="shared" si="1"/>
        <v>-291748</v>
      </c>
      <c r="T27" s="28">
        <f t="shared" si="1"/>
        <v>-10808502</v>
      </c>
      <c r="U27" s="28">
        <f t="shared" si="1"/>
        <v>0</v>
      </c>
      <c r="V27" s="28">
        <f t="shared" si="1"/>
        <v>-11100250</v>
      </c>
      <c r="W27" s="28">
        <f t="shared" si="1"/>
        <v>-178621318</v>
      </c>
      <c r="X27" s="28">
        <f t="shared" si="1"/>
        <v>-277001755</v>
      </c>
      <c r="Y27" s="28">
        <f t="shared" si="1"/>
        <v>98380437</v>
      </c>
      <c r="Z27" s="29">
        <f>+IF(X27&lt;&gt;0,+(Y27/X27)*100,0)</f>
        <v>-35.516178227823865</v>
      </c>
      <c r="AA27" s="30">
        <f>SUM(AA21:AA26)</f>
        <v>-277001755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423604</v>
      </c>
      <c r="D33" s="18"/>
      <c r="E33" s="19">
        <v>-423604</v>
      </c>
      <c r="F33" s="20">
        <v>-423604</v>
      </c>
      <c r="G33" s="20">
        <v>1947981</v>
      </c>
      <c r="H33" s="36">
        <v>-2046981</v>
      </c>
      <c r="I33" s="36">
        <v>100091</v>
      </c>
      <c r="J33" s="36">
        <v>1091</v>
      </c>
      <c r="K33" s="20">
        <v>-4222</v>
      </c>
      <c r="L33" s="20">
        <v>3131</v>
      </c>
      <c r="M33" s="20"/>
      <c r="N33" s="20">
        <v>-1091</v>
      </c>
      <c r="O33" s="36"/>
      <c r="P33" s="36"/>
      <c r="Q33" s="36"/>
      <c r="R33" s="20"/>
      <c r="S33" s="20"/>
      <c r="T33" s="20">
        <v>-3218</v>
      </c>
      <c r="U33" s="20">
        <v>3218</v>
      </c>
      <c r="V33" s="36"/>
      <c r="W33" s="36"/>
      <c r="X33" s="36">
        <v>-423604</v>
      </c>
      <c r="Y33" s="20">
        <v>423604</v>
      </c>
      <c r="Z33" s="21">
        <v>-100</v>
      </c>
      <c r="AA33" s="22">
        <v>-423604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423604</v>
      </c>
      <c r="D36" s="26">
        <f>SUM(D31:D35)</f>
        <v>0</v>
      </c>
      <c r="E36" s="27">
        <f t="shared" si="2"/>
        <v>-423604</v>
      </c>
      <c r="F36" s="28">
        <f t="shared" si="2"/>
        <v>-423604</v>
      </c>
      <c r="G36" s="28">
        <f t="shared" si="2"/>
        <v>1947981</v>
      </c>
      <c r="H36" s="28">
        <f t="shared" si="2"/>
        <v>-2046981</v>
      </c>
      <c r="I36" s="28">
        <f t="shared" si="2"/>
        <v>100091</v>
      </c>
      <c r="J36" s="28">
        <f t="shared" si="2"/>
        <v>1091</v>
      </c>
      <c r="K36" s="28">
        <f t="shared" si="2"/>
        <v>-4222</v>
      </c>
      <c r="L36" s="28">
        <f t="shared" si="2"/>
        <v>3131</v>
      </c>
      <c r="M36" s="28">
        <f t="shared" si="2"/>
        <v>0</v>
      </c>
      <c r="N36" s="28">
        <f t="shared" si="2"/>
        <v>-1091</v>
      </c>
      <c r="O36" s="28">
        <f t="shared" si="2"/>
        <v>0</v>
      </c>
      <c r="P36" s="28">
        <f t="shared" si="2"/>
        <v>0</v>
      </c>
      <c r="Q36" s="28">
        <f t="shared" si="2"/>
        <v>0</v>
      </c>
      <c r="R36" s="28">
        <f t="shared" si="2"/>
        <v>0</v>
      </c>
      <c r="S36" s="28">
        <f t="shared" si="2"/>
        <v>0</v>
      </c>
      <c r="T36" s="28">
        <f t="shared" si="2"/>
        <v>-3218</v>
      </c>
      <c r="U36" s="28">
        <f t="shared" si="2"/>
        <v>3218</v>
      </c>
      <c r="V36" s="28">
        <f t="shared" si="2"/>
        <v>0</v>
      </c>
      <c r="W36" s="28">
        <f t="shared" si="2"/>
        <v>0</v>
      </c>
      <c r="X36" s="28">
        <f t="shared" si="2"/>
        <v>-423604</v>
      </c>
      <c r="Y36" s="28">
        <f t="shared" si="2"/>
        <v>423604</v>
      </c>
      <c r="Z36" s="29">
        <f>+IF(X36&lt;&gt;0,+(Y36/X36)*100,0)</f>
        <v>-100</v>
      </c>
      <c r="AA36" s="30">
        <f>SUM(AA31:AA35)</f>
        <v>-423604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-398311357</v>
      </c>
      <c r="D38" s="32">
        <f>+D17+D27+D36</f>
        <v>0</v>
      </c>
      <c r="E38" s="33">
        <f t="shared" si="3"/>
        <v>-382076944</v>
      </c>
      <c r="F38" s="2">
        <f t="shared" si="3"/>
        <v>-590432617</v>
      </c>
      <c r="G38" s="2">
        <f t="shared" si="3"/>
        <v>78913844</v>
      </c>
      <c r="H38" s="2">
        <f t="shared" si="3"/>
        <v>-17865530</v>
      </c>
      <c r="I38" s="2">
        <f t="shared" si="3"/>
        <v>-33432363</v>
      </c>
      <c r="J38" s="2">
        <f t="shared" si="3"/>
        <v>27615951</v>
      </c>
      <c r="K38" s="2">
        <f t="shared" si="3"/>
        <v>-24206952</v>
      </c>
      <c r="L38" s="2">
        <f t="shared" si="3"/>
        <v>-60146183</v>
      </c>
      <c r="M38" s="2">
        <f t="shared" si="3"/>
        <v>-45270916</v>
      </c>
      <c r="N38" s="2">
        <f t="shared" si="3"/>
        <v>-129624051</v>
      </c>
      <c r="O38" s="2">
        <f t="shared" si="3"/>
        <v>-15730902</v>
      </c>
      <c r="P38" s="2">
        <f t="shared" si="3"/>
        <v>-38229964</v>
      </c>
      <c r="Q38" s="2">
        <f t="shared" si="3"/>
        <v>-32149493</v>
      </c>
      <c r="R38" s="2">
        <f t="shared" si="3"/>
        <v>-86110359</v>
      </c>
      <c r="S38" s="2">
        <f t="shared" si="3"/>
        <v>-18144008</v>
      </c>
      <c r="T38" s="2">
        <f t="shared" si="3"/>
        <v>-26682530</v>
      </c>
      <c r="U38" s="2">
        <f t="shared" si="3"/>
        <v>3218</v>
      </c>
      <c r="V38" s="2">
        <f t="shared" si="3"/>
        <v>-44823320</v>
      </c>
      <c r="W38" s="2">
        <f t="shared" si="3"/>
        <v>-232941779</v>
      </c>
      <c r="X38" s="2">
        <f t="shared" si="3"/>
        <v>-590432617</v>
      </c>
      <c r="Y38" s="2">
        <f t="shared" si="3"/>
        <v>357490838</v>
      </c>
      <c r="Z38" s="34">
        <f>+IF(X38&lt;&gt;0,+(Y38/X38)*100,0)</f>
        <v>-60.547271222314606</v>
      </c>
      <c r="AA38" s="35">
        <f>+AA17+AA27+AA36</f>
        <v>-590432617</v>
      </c>
    </row>
    <row r="39" spans="1:27" ht="12.75">
      <c r="A39" s="23" t="s">
        <v>59</v>
      </c>
      <c r="B39" s="17"/>
      <c r="C39" s="32">
        <v>253744112</v>
      </c>
      <c r="D39" s="32"/>
      <c r="E39" s="33"/>
      <c r="F39" s="2">
        <v>330956279</v>
      </c>
      <c r="G39" s="2">
        <v>333366791</v>
      </c>
      <c r="H39" s="2">
        <f>+G40+H60</f>
        <v>412280635</v>
      </c>
      <c r="I39" s="2">
        <f>+H40+I60</f>
        <v>394415105</v>
      </c>
      <c r="J39" s="2">
        <f>+G39</f>
        <v>333366791</v>
      </c>
      <c r="K39" s="2">
        <f>+I40+K60</f>
        <v>360982742</v>
      </c>
      <c r="L39" s="2">
        <f>+K40+L60</f>
        <v>336775790</v>
      </c>
      <c r="M39" s="2">
        <f>+L40+M60</f>
        <v>276629607</v>
      </c>
      <c r="N39" s="2">
        <f>+K39</f>
        <v>360982742</v>
      </c>
      <c r="O39" s="2">
        <f>+M40+O60</f>
        <v>231358691</v>
      </c>
      <c r="P39" s="2">
        <f>+O40+P60</f>
        <v>215627789</v>
      </c>
      <c r="Q39" s="2">
        <f>+P40+Q60</f>
        <v>177397825</v>
      </c>
      <c r="R39" s="2">
        <f>+O39</f>
        <v>231358691</v>
      </c>
      <c r="S39" s="2">
        <f>+Q40+S60</f>
        <v>145248332</v>
      </c>
      <c r="T39" s="2">
        <f>+S40+T60</f>
        <v>127104324</v>
      </c>
      <c r="U39" s="2">
        <f>+T40+U60</f>
        <v>100421794</v>
      </c>
      <c r="V39" s="2">
        <f>+S39</f>
        <v>145248332</v>
      </c>
      <c r="W39" s="2">
        <f>+G39</f>
        <v>333366791</v>
      </c>
      <c r="X39" s="2">
        <v>330956279</v>
      </c>
      <c r="Y39" s="2">
        <f>+W39-X39</f>
        <v>2410512</v>
      </c>
      <c r="Z39" s="34">
        <f>+IF(X39&lt;&gt;0,+(Y39/X39)*100,0)</f>
        <v>0.7283475652081525</v>
      </c>
      <c r="AA39" s="35">
        <v>330956279</v>
      </c>
    </row>
    <row r="40" spans="1:27" ht="12.75">
      <c r="A40" s="41" t="s">
        <v>61</v>
      </c>
      <c r="B40" s="42" t="s">
        <v>60</v>
      </c>
      <c r="C40" s="43">
        <f>+C38+C39</f>
        <v>-144567245</v>
      </c>
      <c r="D40" s="43">
        <f aca="true" t="shared" si="4" ref="D40:AA40">+D38+D39</f>
        <v>0</v>
      </c>
      <c r="E40" s="44">
        <f t="shared" si="4"/>
        <v>-382076944</v>
      </c>
      <c r="F40" s="45">
        <f t="shared" si="4"/>
        <v>-259476338</v>
      </c>
      <c r="G40" s="45">
        <f t="shared" si="4"/>
        <v>412280635</v>
      </c>
      <c r="H40" s="45">
        <f t="shared" si="4"/>
        <v>394415105</v>
      </c>
      <c r="I40" s="45">
        <f t="shared" si="4"/>
        <v>360982742</v>
      </c>
      <c r="J40" s="45">
        <f>+I40</f>
        <v>360982742</v>
      </c>
      <c r="K40" s="45">
        <f t="shared" si="4"/>
        <v>336775790</v>
      </c>
      <c r="L40" s="45">
        <f t="shared" si="4"/>
        <v>276629607</v>
      </c>
      <c r="M40" s="45">
        <f t="shared" si="4"/>
        <v>231358691</v>
      </c>
      <c r="N40" s="45">
        <f>+M40</f>
        <v>231358691</v>
      </c>
      <c r="O40" s="45">
        <f t="shared" si="4"/>
        <v>215627789</v>
      </c>
      <c r="P40" s="45">
        <f t="shared" si="4"/>
        <v>177397825</v>
      </c>
      <c r="Q40" s="45">
        <f t="shared" si="4"/>
        <v>145248332</v>
      </c>
      <c r="R40" s="45">
        <f>+Q40</f>
        <v>145248332</v>
      </c>
      <c r="S40" s="45">
        <f t="shared" si="4"/>
        <v>127104324</v>
      </c>
      <c r="T40" s="45">
        <f t="shared" si="4"/>
        <v>100421794</v>
      </c>
      <c r="U40" s="45">
        <f t="shared" si="4"/>
        <v>100425012</v>
      </c>
      <c r="V40" s="45">
        <f>+U40</f>
        <v>100425012</v>
      </c>
      <c r="W40" s="45">
        <f>+V40</f>
        <v>100425012</v>
      </c>
      <c r="X40" s="45">
        <f t="shared" si="4"/>
        <v>-259476338</v>
      </c>
      <c r="Y40" s="45">
        <f t="shared" si="4"/>
        <v>359901350</v>
      </c>
      <c r="Z40" s="46">
        <f>+IF(X40&lt;&gt;0,+(Y40/X40)*100,0)</f>
        <v>-138.70295564291493</v>
      </c>
      <c r="AA40" s="47">
        <f t="shared" si="4"/>
        <v>-259476338</v>
      </c>
    </row>
    <row r="41" spans="1:27" ht="12.75">
      <c r="A41" s="48" t="s">
        <v>89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90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333366791</v>
      </c>
      <c r="J60">
        <v>333366791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>
        <v>203880</v>
      </c>
      <c r="D7" s="18"/>
      <c r="E7" s="19">
        <v>6435000</v>
      </c>
      <c r="F7" s="20">
        <v>10239000</v>
      </c>
      <c r="G7" s="20">
        <v>28440</v>
      </c>
      <c r="H7" s="20">
        <v>43848</v>
      </c>
      <c r="I7" s="20">
        <v>30848</v>
      </c>
      <c r="J7" s="20">
        <v>103136</v>
      </c>
      <c r="K7" s="20">
        <v>80213</v>
      </c>
      <c r="L7" s="20">
        <v>31292</v>
      </c>
      <c r="M7" s="20">
        <v>29620</v>
      </c>
      <c r="N7" s="20">
        <v>141125</v>
      </c>
      <c r="O7" s="20">
        <v>28687</v>
      </c>
      <c r="P7" s="20">
        <v>15864</v>
      </c>
      <c r="Q7" s="20">
        <v>20600</v>
      </c>
      <c r="R7" s="20">
        <v>65151</v>
      </c>
      <c r="S7" s="20">
        <v>1645</v>
      </c>
      <c r="T7" s="20">
        <v>1832</v>
      </c>
      <c r="U7" s="20">
        <v>13098</v>
      </c>
      <c r="V7" s="20">
        <v>16575</v>
      </c>
      <c r="W7" s="20">
        <v>325987</v>
      </c>
      <c r="X7" s="20">
        <v>10239000</v>
      </c>
      <c r="Y7" s="20">
        <v>-9913013</v>
      </c>
      <c r="Z7" s="21">
        <v>-96.82</v>
      </c>
      <c r="AA7" s="22">
        <v>10239000</v>
      </c>
    </row>
    <row r="8" spans="1:27" ht="12.75">
      <c r="A8" s="23" t="s">
        <v>35</v>
      </c>
      <c r="B8" s="17"/>
      <c r="C8" s="18">
        <v>123993820</v>
      </c>
      <c r="D8" s="18"/>
      <c r="E8" s="19">
        <v>144788000</v>
      </c>
      <c r="F8" s="20">
        <v>66609204</v>
      </c>
      <c r="G8" s="20">
        <v>12583512</v>
      </c>
      <c r="H8" s="20">
        <v>26257</v>
      </c>
      <c r="I8" s="20">
        <v>7942117</v>
      </c>
      <c r="J8" s="20">
        <v>20551886</v>
      </c>
      <c r="K8" s="20">
        <v>49224007</v>
      </c>
      <c r="L8" s="20">
        <v>15623400</v>
      </c>
      <c r="M8" s="20">
        <v>7501483</v>
      </c>
      <c r="N8" s="20">
        <v>72348890</v>
      </c>
      <c r="O8" s="20">
        <v>8776</v>
      </c>
      <c r="P8" s="20">
        <v>30618830</v>
      </c>
      <c r="Q8" s="20">
        <v>2647</v>
      </c>
      <c r="R8" s="20">
        <v>30630253</v>
      </c>
      <c r="S8" s="20"/>
      <c r="T8" s="20">
        <v>7819925</v>
      </c>
      <c r="U8" s="20">
        <v>243926</v>
      </c>
      <c r="V8" s="20">
        <v>8063851</v>
      </c>
      <c r="W8" s="20">
        <v>131594880</v>
      </c>
      <c r="X8" s="20">
        <v>66609204</v>
      </c>
      <c r="Y8" s="20">
        <v>64985676</v>
      </c>
      <c r="Z8" s="21">
        <v>97.56</v>
      </c>
      <c r="AA8" s="22">
        <v>66609204</v>
      </c>
    </row>
    <row r="9" spans="1:27" ht="12.75">
      <c r="A9" s="23" t="s">
        <v>36</v>
      </c>
      <c r="B9" s="17" t="s">
        <v>6</v>
      </c>
      <c r="C9" s="18">
        <v>1225086165</v>
      </c>
      <c r="D9" s="18"/>
      <c r="E9" s="19">
        <v>1399204728</v>
      </c>
      <c r="F9" s="20">
        <v>1057655400</v>
      </c>
      <c r="G9" s="20">
        <v>516216602</v>
      </c>
      <c r="H9" s="20">
        <v>4475709</v>
      </c>
      <c r="I9" s="20">
        <v>346263</v>
      </c>
      <c r="J9" s="20">
        <v>521038574</v>
      </c>
      <c r="K9" s="20">
        <v>385607</v>
      </c>
      <c r="L9" s="20">
        <v>668684</v>
      </c>
      <c r="M9" s="20">
        <v>464041121</v>
      </c>
      <c r="N9" s="20">
        <v>465095412</v>
      </c>
      <c r="O9" s="20">
        <v>1169876</v>
      </c>
      <c r="P9" s="20">
        <v>1726654</v>
      </c>
      <c r="Q9" s="20">
        <v>80274</v>
      </c>
      <c r="R9" s="20">
        <v>2976804</v>
      </c>
      <c r="S9" s="20"/>
      <c r="T9" s="20">
        <v>403380389</v>
      </c>
      <c r="U9" s="20">
        <v>81021</v>
      </c>
      <c r="V9" s="20">
        <v>403461410</v>
      </c>
      <c r="W9" s="20">
        <v>1392572200</v>
      </c>
      <c r="X9" s="20">
        <v>1057655400</v>
      </c>
      <c r="Y9" s="20">
        <v>334916800</v>
      </c>
      <c r="Z9" s="21">
        <v>31.67</v>
      </c>
      <c r="AA9" s="22">
        <v>1057655400</v>
      </c>
    </row>
    <row r="10" spans="1:27" ht="12.75">
      <c r="A10" s="23" t="s">
        <v>37</v>
      </c>
      <c r="B10" s="17" t="s">
        <v>6</v>
      </c>
      <c r="C10" s="18"/>
      <c r="D10" s="18"/>
      <c r="E10" s="19">
        <v>50000000</v>
      </c>
      <c r="F10" s="20">
        <v>50000000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>
        <v>50000000</v>
      </c>
      <c r="Y10" s="20">
        <v>-50000000</v>
      </c>
      <c r="Z10" s="21">
        <v>-100</v>
      </c>
      <c r="AA10" s="22">
        <v>50000000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-1045106148</v>
      </c>
      <c r="D14" s="18"/>
      <c r="E14" s="19">
        <v>-936665179</v>
      </c>
      <c r="F14" s="20">
        <v>-1027938200</v>
      </c>
      <c r="G14" s="20">
        <v>-69972500</v>
      </c>
      <c r="H14" s="20">
        <v>-69003337</v>
      </c>
      <c r="I14" s="20">
        <v>-77435800</v>
      </c>
      <c r="J14" s="20">
        <v>-216411637</v>
      </c>
      <c r="K14" s="20">
        <v>-74446206</v>
      </c>
      <c r="L14" s="20">
        <v>-83650031</v>
      </c>
      <c r="M14" s="20">
        <v>-98192749</v>
      </c>
      <c r="N14" s="20">
        <v>-256288986</v>
      </c>
      <c r="O14" s="20">
        <v>-75918635</v>
      </c>
      <c r="P14" s="20">
        <v>-80936436</v>
      </c>
      <c r="Q14" s="20">
        <v>-106694673</v>
      </c>
      <c r="R14" s="20">
        <v>-263549744</v>
      </c>
      <c r="S14" s="20">
        <v>-67167989</v>
      </c>
      <c r="T14" s="20">
        <v>-48488523</v>
      </c>
      <c r="U14" s="20">
        <v>-133809680</v>
      </c>
      <c r="V14" s="20">
        <v>-249466192</v>
      </c>
      <c r="W14" s="20">
        <v>-985716559</v>
      </c>
      <c r="X14" s="20">
        <v>-1027938200</v>
      </c>
      <c r="Y14" s="20">
        <v>42221641</v>
      </c>
      <c r="Z14" s="21">
        <v>-4.11</v>
      </c>
      <c r="AA14" s="22">
        <v>-1027938200</v>
      </c>
    </row>
    <row r="15" spans="1:27" ht="12.75">
      <c r="A15" s="23" t="s">
        <v>42</v>
      </c>
      <c r="B15" s="17"/>
      <c r="C15" s="18">
        <v>-1642741</v>
      </c>
      <c r="D15" s="18"/>
      <c r="E15" s="19">
        <v>-1200000</v>
      </c>
      <c r="F15" s="20">
        <v>-550000</v>
      </c>
      <c r="G15" s="20">
        <v>-71697</v>
      </c>
      <c r="H15" s="20">
        <v>-71724</v>
      </c>
      <c r="I15" s="20">
        <v>-6895</v>
      </c>
      <c r="J15" s="20">
        <v>-150316</v>
      </c>
      <c r="K15" s="20">
        <v>-15751</v>
      </c>
      <c r="L15" s="20">
        <v>-42301</v>
      </c>
      <c r="M15" s="20">
        <v>-5710</v>
      </c>
      <c r="N15" s="20">
        <v>-63762</v>
      </c>
      <c r="O15" s="20">
        <v>-19317</v>
      </c>
      <c r="P15" s="20">
        <v>-19090</v>
      </c>
      <c r="Q15" s="20">
        <v>-310</v>
      </c>
      <c r="R15" s="20">
        <v>-38717</v>
      </c>
      <c r="S15" s="20"/>
      <c r="T15" s="20">
        <v>-14473</v>
      </c>
      <c r="U15" s="20">
        <v>-66487</v>
      </c>
      <c r="V15" s="20">
        <v>-80960</v>
      </c>
      <c r="W15" s="20">
        <v>-333755</v>
      </c>
      <c r="X15" s="20">
        <v>-550000</v>
      </c>
      <c r="Y15" s="20">
        <v>216245</v>
      </c>
      <c r="Z15" s="21">
        <v>-39.32</v>
      </c>
      <c r="AA15" s="22">
        <v>-550000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302534976</v>
      </c>
      <c r="D17" s="26">
        <f>SUM(D6:D16)</f>
        <v>0</v>
      </c>
      <c r="E17" s="27">
        <f t="shared" si="0"/>
        <v>662562549</v>
      </c>
      <c r="F17" s="28">
        <f t="shared" si="0"/>
        <v>156015404</v>
      </c>
      <c r="G17" s="28">
        <f t="shared" si="0"/>
        <v>458784357</v>
      </c>
      <c r="H17" s="28">
        <f t="shared" si="0"/>
        <v>-64529247</v>
      </c>
      <c r="I17" s="28">
        <f t="shared" si="0"/>
        <v>-69123467</v>
      </c>
      <c r="J17" s="28">
        <f t="shared" si="0"/>
        <v>325131643</v>
      </c>
      <c r="K17" s="28">
        <f t="shared" si="0"/>
        <v>-24772130</v>
      </c>
      <c r="L17" s="28">
        <f t="shared" si="0"/>
        <v>-67368956</v>
      </c>
      <c r="M17" s="28">
        <f t="shared" si="0"/>
        <v>373373765</v>
      </c>
      <c r="N17" s="28">
        <f t="shared" si="0"/>
        <v>281232679</v>
      </c>
      <c r="O17" s="28">
        <f t="shared" si="0"/>
        <v>-74730613</v>
      </c>
      <c r="P17" s="28">
        <f t="shared" si="0"/>
        <v>-48594178</v>
      </c>
      <c r="Q17" s="28">
        <f t="shared" si="0"/>
        <v>-106591462</v>
      </c>
      <c r="R17" s="28">
        <f t="shared" si="0"/>
        <v>-229916253</v>
      </c>
      <c r="S17" s="28">
        <f t="shared" si="0"/>
        <v>-67166344</v>
      </c>
      <c r="T17" s="28">
        <f t="shared" si="0"/>
        <v>362699150</v>
      </c>
      <c r="U17" s="28">
        <f t="shared" si="0"/>
        <v>-133538122</v>
      </c>
      <c r="V17" s="28">
        <f t="shared" si="0"/>
        <v>161994684</v>
      </c>
      <c r="W17" s="28">
        <f t="shared" si="0"/>
        <v>538442753</v>
      </c>
      <c r="X17" s="28">
        <f t="shared" si="0"/>
        <v>156015404</v>
      </c>
      <c r="Y17" s="28">
        <f t="shared" si="0"/>
        <v>382427349</v>
      </c>
      <c r="Z17" s="29">
        <f>+IF(X17&lt;&gt;0,+(Y17/X17)*100,0)</f>
        <v>245.12153235843303</v>
      </c>
      <c r="AA17" s="30">
        <f>SUM(AA6:AA16)</f>
        <v>156015404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-504982357</v>
      </c>
      <c r="D26" s="18"/>
      <c r="E26" s="19">
        <v>-714483388</v>
      </c>
      <c r="F26" s="20">
        <v>-676926859</v>
      </c>
      <c r="G26" s="20">
        <v>-22968595</v>
      </c>
      <c r="H26" s="20">
        <v>-30128147</v>
      </c>
      <c r="I26" s="20">
        <v>-28456446</v>
      </c>
      <c r="J26" s="20">
        <v>-81553188</v>
      </c>
      <c r="K26" s="20">
        <v>-30950240</v>
      </c>
      <c r="L26" s="20">
        <v>-51792558</v>
      </c>
      <c r="M26" s="20">
        <v>-73098782</v>
      </c>
      <c r="N26" s="20">
        <v>-155841580</v>
      </c>
      <c r="O26" s="20">
        <v>-39863460</v>
      </c>
      <c r="P26" s="20">
        <v>-100721242</v>
      </c>
      <c r="Q26" s="20">
        <v>-35654913</v>
      </c>
      <c r="R26" s="20">
        <v>-176239615</v>
      </c>
      <c r="S26" s="20">
        <v>-55212595</v>
      </c>
      <c r="T26" s="20">
        <v>-28729442</v>
      </c>
      <c r="U26" s="20">
        <v>-106664072</v>
      </c>
      <c r="V26" s="20">
        <v>-190606109</v>
      </c>
      <c r="W26" s="20">
        <v>-604240492</v>
      </c>
      <c r="X26" s="20">
        <v>-676926859</v>
      </c>
      <c r="Y26" s="20">
        <v>72686367</v>
      </c>
      <c r="Z26" s="21">
        <v>-10.74</v>
      </c>
      <c r="AA26" s="22">
        <v>-676926859</v>
      </c>
    </row>
    <row r="27" spans="1:27" ht="12.75">
      <c r="A27" s="24" t="s">
        <v>51</v>
      </c>
      <c r="B27" s="25"/>
      <c r="C27" s="26">
        <f aca="true" t="shared" si="1" ref="C27:Y27">SUM(C21:C26)</f>
        <v>-504982357</v>
      </c>
      <c r="D27" s="26">
        <f>SUM(D21:D26)</f>
        <v>0</v>
      </c>
      <c r="E27" s="27">
        <f t="shared" si="1"/>
        <v>-714483388</v>
      </c>
      <c r="F27" s="28">
        <f t="shared" si="1"/>
        <v>-676926859</v>
      </c>
      <c r="G27" s="28">
        <f t="shared" si="1"/>
        <v>-22968595</v>
      </c>
      <c r="H27" s="28">
        <f t="shared" si="1"/>
        <v>-30128147</v>
      </c>
      <c r="I27" s="28">
        <f t="shared" si="1"/>
        <v>-28456446</v>
      </c>
      <c r="J27" s="28">
        <f t="shared" si="1"/>
        <v>-81553188</v>
      </c>
      <c r="K27" s="28">
        <f t="shared" si="1"/>
        <v>-30950240</v>
      </c>
      <c r="L27" s="28">
        <f t="shared" si="1"/>
        <v>-51792558</v>
      </c>
      <c r="M27" s="28">
        <f t="shared" si="1"/>
        <v>-73098782</v>
      </c>
      <c r="N27" s="28">
        <f t="shared" si="1"/>
        <v>-155841580</v>
      </c>
      <c r="O27" s="28">
        <f t="shared" si="1"/>
        <v>-39863460</v>
      </c>
      <c r="P27" s="28">
        <f t="shared" si="1"/>
        <v>-100721242</v>
      </c>
      <c r="Q27" s="28">
        <f t="shared" si="1"/>
        <v>-35654913</v>
      </c>
      <c r="R27" s="28">
        <f t="shared" si="1"/>
        <v>-176239615</v>
      </c>
      <c r="S27" s="28">
        <f t="shared" si="1"/>
        <v>-55212595</v>
      </c>
      <c r="T27" s="28">
        <f t="shared" si="1"/>
        <v>-28729442</v>
      </c>
      <c r="U27" s="28">
        <f t="shared" si="1"/>
        <v>-106664072</v>
      </c>
      <c r="V27" s="28">
        <f t="shared" si="1"/>
        <v>-190606109</v>
      </c>
      <c r="W27" s="28">
        <f t="shared" si="1"/>
        <v>-604240492</v>
      </c>
      <c r="X27" s="28">
        <f t="shared" si="1"/>
        <v>-676926859</v>
      </c>
      <c r="Y27" s="28">
        <f t="shared" si="1"/>
        <v>72686367</v>
      </c>
      <c r="Z27" s="29">
        <f>+IF(X27&lt;&gt;0,+(Y27/X27)*100,0)</f>
        <v>-10.737698768132349</v>
      </c>
      <c r="AA27" s="30">
        <f>SUM(AA21:AA26)</f>
        <v>-676926859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3218404</v>
      </c>
      <c r="D33" s="18"/>
      <c r="E33" s="19">
        <v>-8185896</v>
      </c>
      <c r="F33" s="20">
        <v>4409170</v>
      </c>
      <c r="G33" s="20">
        <v>4967492</v>
      </c>
      <c r="H33" s="36">
        <v>-4967492</v>
      </c>
      <c r="I33" s="36"/>
      <c r="J33" s="36"/>
      <c r="K33" s="20"/>
      <c r="L33" s="20"/>
      <c r="M33" s="20"/>
      <c r="N33" s="20"/>
      <c r="O33" s="36"/>
      <c r="P33" s="36"/>
      <c r="Q33" s="36"/>
      <c r="R33" s="20"/>
      <c r="S33" s="20"/>
      <c r="T33" s="20"/>
      <c r="U33" s="20"/>
      <c r="V33" s="36"/>
      <c r="W33" s="36"/>
      <c r="X33" s="36">
        <v>-3776726</v>
      </c>
      <c r="Y33" s="20">
        <v>3776726</v>
      </c>
      <c r="Z33" s="21">
        <v>-100</v>
      </c>
      <c r="AA33" s="22">
        <v>4409170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3218404</v>
      </c>
      <c r="D36" s="26">
        <f>SUM(D31:D35)</f>
        <v>0</v>
      </c>
      <c r="E36" s="27">
        <f t="shared" si="2"/>
        <v>-8185896</v>
      </c>
      <c r="F36" s="28">
        <f t="shared" si="2"/>
        <v>4409170</v>
      </c>
      <c r="G36" s="28">
        <f t="shared" si="2"/>
        <v>4967492</v>
      </c>
      <c r="H36" s="28">
        <f t="shared" si="2"/>
        <v>-4967492</v>
      </c>
      <c r="I36" s="28">
        <f t="shared" si="2"/>
        <v>0</v>
      </c>
      <c r="J36" s="28">
        <f t="shared" si="2"/>
        <v>0</v>
      </c>
      <c r="K36" s="28">
        <f t="shared" si="2"/>
        <v>0</v>
      </c>
      <c r="L36" s="28">
        <f t="shared" si="2"/>
        <v>0</v>
      </c>
      <c r="M36" s="28">
        <f t="shared" si="2"/>
        <v>0</v>
      </c>
      <c r="N36" s="28">
        <f t="shared" si="2"/>
        <v>0</v>
      </c>
      <c r="O36" s="28">
        <f t="shared" si="2"/>
        <v>0</v>
      </c>
      <c r="P36" s="28">
        <f t="shared" si="2"/>
        <v>0</v>
      </c>
      <c r="Q36" s="28">
        <f t="shared" si="2"/>
        <v>0</v>
      </c>
      <c r="R36" s="28">
        <f t="shared" si="2"/>
        <v>0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0</v>
      </c>
      <c r="X36" s="28">
        <f t="shared" si="2"/>
        <v>-3776726</v>
      </c>
      <c r="Y36" s="28">
        <f t="shared" si="2"/>
        <v>3776726</v>
      </c>
      <c r="Z36" s="29">
        <f>+IF(X36&lt;&gt;0,+(Y36/X36)*100,0)</f>
        <v>-100</v>
      </c>
      <c r="AA36" s="30">
        <f>SUM(AA31:AA35)</f>
        <v>4409170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-199228977</v>
      </c>
      <c r="D38" s="32">
        <f>+D17+D27+D36</f>
        <v>0</v>
      </c>
      <c r="E38" s="33">
        <f t="shared" si="3"/>
        <v>-60106735</v>
      </c>
      <c r="F38" s="2">
        <f t="shared" si="3"/>
        <v>-516502285</v>
      </c>
      <c r="G38" s="2">
        <f t="shared" si="3"/>
        <v>440783254</v>
      </c>
      <c r="H38" s="2">
        <f t="shared" si="3"/>
        <v>-99624886</v>
      </c>
      <c r="I38" s="2">
        <f t="shared" si="3"/>
        <v>-97579913</v>
      </c>
      <c r="J38" s="2">
        <f t="shared" si="3"/>
        <v>243578455</v>
      </c>
      <c r="K38" s="2">
        <f t="shared" si="3"/>
        <v>-55722370</v>
      </c>
      <c r="L38" s="2">
        <f t="shared" si="3"/>
        <v>-119161514</v>
      </c>
      <c r="M38" s="2">
        <f t="shared" si="3"/>
        <v>300274983</v>
      </c>
      <c r="N38" s="2">
        <f t="shared" si="3"/>
        <v>125391099</v>
      </c>
      <c r="O38" s="2">
        <f t="shared" si="3"/>
        <v>-114594073</v>
      </c>
      <c r="P38" s="2">
        <f t="shared" si="3"/>
        <v>-149315420</v>
      </c>
      <c r="Q38" s="2">
        <f t="shared" si="3"/>
        <v>-142246375</v>
      </c>
      <c r="R38" s="2">
        <f t="shared" si="3"/>
        <v>-406155868</v>
      </c>
      <c r="S38" s="2">
        <f t="shared" si="3"/>
        <v>-122378939</v>
      </c>
      <c r="T38" s="2">
        <f t="shared" si="3"/>
        <v>333969708</v>
      </c>
      <c r="U38" s="2">
        <f t="shared" si="3"/>
        <v>-240202194</v>
      </c>
      <c r="V38" s="2">
        <f t="shared" si="3"/>
        <v>-28611425</v>
      </c>
      <c r="W38" s="2">
        <f t="shared" si="3"/>
        <v>-65797739</v>
      </c>
      <c r="X38" s="2">
        <f t="shared" si="3"/>
        <v>-524688181</v>
      </c>
      <c r="Y38" s="2">
        <f t="shared" si="3"/>
        <v>458890442</v>
      </c>
      <c r="Z38" s="34">
        <f>+IF(X38&lt;&gt;0,+(Y38/X38)*100,0)</f>
        <v>-87.45964910537978</v>
      </c>
      <c r="AA38" s="35">
        <f>+AA17+AA27+AA36</f>
        <v>-516502285</v>
      </c>
    </row>
    <row r="39" spans="1:27" ht="12.75">
      <c r="A39" s="23" t="s">
        <v>59</v>
      </c>
      <c r="B39" s="17"/>
      <c r="C39" s="32">
        <v>168545276</v>
      </c>
      <c r="D39" s="32"/>
      <c r="E39" s="33"/>
      <c r="F39" s="2">
        <v>235171458</v>
      </c>
      <c r="G39" s="2">
        <v>-5973631854</v>
      </c>
      <c r="H39" s="2">
        <f>+G40+H60</f>
        <v>-5474312119</v>
      </c>
      <c r="I39" s="2">
        <f>+H40+I60</f>
        <v>-5573937005</v>
      </c>
      <c r="J39" s="2">
        <f>+G39</f>
        <v>-5973631854</v>
      </c>
      <c r="K39" s="2">
        <f>+I40+K60</f>
        <v>-5671516918</v>
      </c>
      <c r="L39" s="2">
        <f>+K40+L60</f>
        <v>-5727239288</v>
      </c>
      <c r="M39" s="2">
        <f>+L40+M60</f>
        <v>-5846400802</v>
      </c>
      <c r="N39" s="2">
        <f>+K39</f>
        <v>-5671516918</v>
      </c>
      <c r="O39" s="2">
        <f>+M40+O60</f>
        <v>-5546125819</v>
      </c>
      <c r="P39" s="2">
        <f>+O40+P60</f>
        <v>-5660719892</v>
      </c>
      <c r="Q39" s="2">
        <f>+P40+Q60</f>
        <v>-5810035312</v>
      </c>
      <c r="R39" s="2">
        <f>+O39</f>
        <v>-5546125819</v>
      </c>
      <c r="S39" s="2">
        <f>+Q40+S60</f>
        <v>-5952281687</v>
      </c>
      <c r="T39" s="2">
        <f>+S40+T60</f>
        <v>-6074660626</v>
      </c>
      <c r="U39" s="2">
        <f>+T40+U60</f>
        <v>-5740690918</v>
      </c>
      <c r="V39" s="2">
        <f>+S39</f>
        <v>-5952281687</v>
      </c>
      <c r="W39" s="2">
        <f>+G39</f>
        <v>-5973631854</v>
      </c>
      <c r="X39" s="2">
        <v>235171458</v>
      </c>
      <c r="Y39" s="2">
        <f>+W39-X39</f>
        <v>-6208803312</v>
      </c>
      <c r="Z39" s="34">
        <f>+IF(X39&lt;&gt;0,+(Y39/X39)*100,0)</f>
        <v>-2640.117710202741</v>
      </c>
      <c r="AA39" s="35">
        <v>235171458</v>
      </c>
    </row>
    <row r="40" spans="1:27" ht="12.75">
      <c r="A40" s="41" t="s">
        <v>61</v>
      </c>
      <c r="B40" s="42" t="s">
        <v>60</v>
      </c>
      <c r="C40" s="43">
        <f>+C38+C39</f>
        <v>-30683701</v>
      </c>
      <c r="D40" s="43">
        <f aca="true" t="shared" si="4" ref="D40:AA40">+D38+D39</f>
        <v>0</v>
      </c>
      <c r="E40" s="44">
        <f t="shared" si="4"/>
        <v>-60106735</v>
      </c>
      <c r="F40" s="45">
        <f t="shared" si="4"/>
        <v>-281330827</v>
      </c>
      <c r="G40" s="45">
        <f t="shared" si="4"/>
        <v>-5532848600</v>
      </c>
      <c r="H40" s="45">
        <f t="shared" si="4"/>
        <v>-5573937005</v>
      </c>
      <c r="I40" s="45">
        <f t="shared" si="4"/>
        <v>-5671516918</v>
      </c>
      <c r="J40" s="45">
        <f>+I40</f>
        <v>-5671516918</v>
      </c>
      <c r="K40" s="45">
        <f t="shared" si="4"/>
        <v>-5727239288</v>
      </c>
      <c r="L40" s="45">
        <f t="shared" si="4"/>
        <v>-5846400802</v>
      </c>
      <c r="M40" s="45">
        <f t="shared" si="4"/>
        <v>-5546125819</v>
      </c>
      <c r="N40" s="45">
        <f>+M40</f>
        <v>-5546125819</v>
      </c>
      <c r="O40" s="45">
        <f t="shared" si="4"/>
        <v>-5660719892</v>
      </c>
      <c r="P40" s="45">
        <f t="shared" si="4"/>
        <v>-5810035312</v>
      </c>
      <c r="Q40" s="45">
        <f t="shared" si="4"/>
        <v>-5952281687</v>
      </c>
      <c r="R40" s="45">
        <f>+Q40</f>
        <v>-5952281687</v>
      </c>
      <c r="S40" s="45">
        <f t="shared" si="4"/>
        <v>-6074660626</v>
      </c>
      <c r="T40" s="45">
        <f t="shared" si="4"/>
        <v>-5740690918</v>
      </c>
      <c r="U40" s="45">
        <f t="shared" si="4"/>
        <v>-5980893112</v>
      </c>
      <c r="V40" s="45">
        <f>+U40</f>
        <v>-5980893112</v>
      </c>
      <c r="W40" s="45">
        <f>+V40</f>
        <v>-5980893112</v>
      </c>
      <c r="X40" s="45">
        <f t="shared" si="4"/>
        <v>-289516723</v>
      </c>
      <c r="Y40" s="45">
        <f t="shared" si="4"/>
        <v>-5749912870</v>
      </c>
      <c r="Z40" s="46">
        <f>+IF(X40&lt;&gt;0,+(Y40/X40)*100,0)</f>
        <v>1986.0382538248057</v>
      </c>
      <c r="AA40" s="47">
        <f t="shared" si="4"/>
        <v>-281330827</v>
      </c>
    </row>
    <row r="41" spans="1:27" ht="12.75">
      <c r="A41" s="48" t="s">
        <v>89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90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-5973631854</v>
      </c>
      <c r="H60">
        <v>58536481</v>
      </c>
      <c r="J60">
        <v>-5973631854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-242498458</v>
      </c>
      <c r="D14" s="18"/>
      <c r="E14" s="19">
        <v>-262409104</v>
      </c>
      <c r="F14" s="20">
        <v>-265148640</v>
      </c>
      <c r="G14" s="20">
        <v>-17380251</v>
      </c>
      <c r="H14" s="20">
        <v>-18532887</v>
      </c>
      <c r="I14" s="20">
        <v>-25932873</v>
      </c>
      <c r="J14" s="20">
        <v>-61846011</v>
      </c>
      <c r="K14" s="20">
        <v>-21564237</v>
      </c>
      <c r="L14" s="20">
        <v>-15889676</v>
      </c>
      <c r="M14" s="20">
        <v>-21583540</v>
      </c>
      <c r="N14" s="20">
        <v>-59037453</v>
      </c>
      <c r="O14" s="20">
        <v>-20333779</v>
      </c>
      <c r="P14" s="20">
        <v>-16316557</v>
      </c>
      <c r="Q14" s="20">
        <v>-22585230</v>
      </c>
      <c r="R14" s="20">
        <v>-59235566</v>
      </c>
      <c r="S14" s="20">
        <v>-16057335</v>
      </c>
      <c r="T14" s="20">
        <v>-15722170</v>
      </c>
      <c r="U14" s="20">
        <v>-28337088</v>
      </c>
      <c r="V14" s="20">
        <v>-60116593</v>
      </c>
      <c r="W14" s="20">
        <v>-240235623</v>
      </c>
      <c r="X14" s="20">
        <v>-265148640</v>
      </c>
      <c r="Y14" s="20">
        <v>24913017</v>
      </c>
      <c r="Z14" s="21">
        <v>-9.4</v>
      </c>
      <c r="AA14" s="22">
        <v>-265148640</v>
      </c>
    </row>
    <row r="15" spans="1:27" ht="12.75">
      <c r="A15" s="23" t="s">
        <v>42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43</v>
      </c>
      <c r="B16" s="17" t="s">
        <v>6</v>
      </c>
      <c r="C16" s="18">
        <v>-73220</v>
      </c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-242571678</v>
      </c>
      <c r="D17" s="26">
        <f>SUM(D6:D16)</f>
        <v>0</v>
      </c>
      <c r="E17" s="27">
        <f t="shared" si="0"/>
        <v>-262409104</v>
      </c>
      <c r="F17" s="28">
        <f t="shared" si="0"/>
        <v>-265148640</v>
      </c>
      <c r="G17" s="28">
        <f t="shared" si="0"/>
        <v>-17380251</v>
      </c>
      <c r="H17" s="28">
        <f t="shared" si="0"/>
        <v>-18532887</v>
      </c>
      <c r="I17" s="28">
        <f t="shared" si="0"/>
        <v>-25932873</v>
      </c>
      <c r="J17" s="28">
        <f t="shared" si="0"/>
        <v>-61846011</v>
      </c>
      <c r="K17" s="28">
        <f t="shared" si="0"/>
        <v>-21564237</v>
      </c>
      <c r="L17" s="28">
        <f t="shared" si="0"/>
        <v>-15889676</v>
      </c>
      <c r="M17" s="28">
        <f t="shared" si="0"/>
        <v>-21583540</v>
      </c>
      <c r="N17" s="28">
        <f t="shared" si="0"/>
        <v>-59037453</v>
      </c>
      <c r="O17" s="28">
        <f t="shared" si="0"/>
        <v>-20333779</v>
      </c>
      <c r="P17" s="28">
        <f t="shared" si="0"/>
        <v>-16316557</v>
      </c>
      <c r="Q17" s="28">
        <f t="shared" si="0"/>
        <v>-22585230</v>
      </c>
      <c r="R17" s="28">
        <f t="shared" si="0"/>
        <v>-59235566</v>
      </c>
      <c r="S17" s="28">
        <f t="shared" si="0"/>
        <v>-16057335</v>
      </c>
      <c r="T17" s="28">
        <f t="shared" si="0"/>
        <v>-15722170</v>
      </c>
      <c r="U17" s="28">
        <f t="shared" si="0"/>
        <v>-28337088</v>
      </c>
      <c r="V17" s="28">
        <f t="shared" si="0"/>
        <v>-60116593</v>
      </c>
      <c r="W17" s="28">
        <f t="shared" si="0"/>
        <v>-240235623</v>
      </c>
      <c r="X17" s="28">
        <f t="shared" si="0"/>
        <v>-265148640</v>
      </c>
      <c r="Y17" s="28">
        <f t="shared" si="0"/>
        <v>24913017</v>
      </c>
      <c r="Z17" s="29">
        <f>+IF(X17&lt;&gt;0,+(Y17/X17)*100,0)</f>
        <v>-9.395868294855294</v>
      </c>
      <c r="AA17" s="30">
        <f>SUM(AA6:AA16)</f>
        <v>-265148640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-8680</v>
      </c>
      <c r="D33" s="18"/>
      <c r="E33" s="19">
        <v>8680</v>
      </c>
      <c r="F33" s="20">
        <v>8680</v>
      </c>
      <c r="G33" s="20">
        <v>-8680</v>
      </c>
      <c r="H33" s="36">
        <v>8680</v>
      </c>
      <c r="I33" s="36"/>
      <c r="J33" s="36"/>
      <c r="K33" s="20"/>
      <c r="L33" s="20"/>
      <c r="M33" s="20"/>
      <c r="N33" s="20"/>
      <c r="O33" s="36"/>
      <c r="P33" s="36"/>
      <c r="Q33" s="36"/>
      <c r="R33" s="20"/>
      <c r="S33" s="20"/>
      <c r="T33" s="20"/>
      <c r="U33" s="20"/>
      <c r="V33" s="36"/>
      <c r="W33" s="36"/>
      <c r="X33" s="36">
        <v>8680</v>
      </c>
      <c r="Y33" s="20">
        <v>-8680</v>
      </c>
      <c r="Z33" s="21">
        <v>-100</v>
      </c>
      <c r="AA33" s="22">
        <v>8680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-8680</v>
      </c>
      <c r="D36" s="26">
        <f>SUM(D31:D35)</f>
        <v>0</v>
      </c>
      <c r="E36" s="27">
        <f t="shared" si="2"/>
        <v>8680</v>
      </c>
      <c r="F36" s="28">
        <f t="shared" si="2"/>
        <v>8680</v>
      </c>
      <c r="G36" s="28">
        <f t="shared" si="2"/>
        <v>-8680</v>
      </c>
      <c r="H36" s="28">
        <f t="shared" si="2"/>
        <v>8680</v>
      </c>
      <c r="I36" s="28">
        <f t="shared" si="2"/>
        <v>0</v>
      </c>
      <c r="J36" s="28">
        <f t="shared" si="2"/>
        <v>0</v>
      </c>
      <c r="K36" s="28">
        <f t="shared" si="2"/>
        <v>0</v>
      </c>
      <c r="L36" s="28">
        <f t="shared" si="2"/>
        <v>0</v>
      </c>
      <c r="M36" s="28">
        <f t="shared" si="2"/>
        <v>0</v>
      </c>
      <c r="N36" s="28">
        <f t="shared" si="2"/>
        <v>0</v>
      </c>
      <c r="O36" s="28">
        <f t="shared" si="2"/>
        <v>0</v>
      </c>
      <c r="P36" s="28">
        <f t="shared" si="2"/>
        <v>0</v>
      </c>
      <c r="Q36" s="28">
        <f t="shared" si="2"/>
        <v>0</v>
      </c>
      <c r="R36" s="28">
        <f t="shared" si="2"/>
        <v>0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0</v>
      </c>
      <c r="X36" s="28">
        <f t="shared" si="2"/>
        <v>8680</v>
      </c>
      <c r="Y36" s="28">
        <f t="shared" si="2"/>
        <v>-8680</v>
      </c>
      <c r="Z36" s="29">
        <f>+IF(X36&lt;&gt;0,+(Y36/X36)*100,0)</f>
        <v>-100</v>
      </c>
      <c r="AA36" s="30">
        <f>SUM(AA31:AA35)</f>
        <v>8680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-242580358</v>
      </c>
      <c r="D38" s="32">
        <f>+D17+D27+D36</f>
        <v>0</v>
      </c>
      <c r="E38" s="33">
        <f t="shared" si="3"/>
        <v>-262400424</v>
      </c>
      <c r="F38" s="2">
        <f t="shared" si="3"/>
        <v>-265139960</v>
      </c>
      <c r="G38" s="2">
        <f t="shared" si="3"/>
        <v>-17388931</v>
      </c>
      <c r="H38" s="2">
        <f t="shared" si="3"/>
        <v>-18524207</v>
      </c>
      <c r="I38" s="2">
        <f t="shared" si="3"/>
        <v>-25932873</v>
      </c>
      <c r="J38" s="2">
        <f t="shared" si="3"/>
        <v>-61846011</v>
      </c>
      <c r="K38" s="2">
        <f t="shared" si="3"/>
        <v>-21564237</v>
      </c>
      <c r="L38" s="2">
        <f t="shared" si="3"/>
        <v>-15889676</v>
      </c>
      <c r="M38" s="2">
        <f t="shared" si="3"/>
        <v>-21583540</v>
      </c>
      <c r="N38" s="2">
        <f t="shared" si="3"/>
        <v>-59037453</v>
      </c>
      <c r="O38" s="2">
        <f t="shared" si="3"/>
        <v>-20333779</v>
      </c>
      <c r="P38" s="2">
        <f t="shared" si="3"/>
        <v>-16316557</v>
      </c>
      <c r="Q38" s="2">
        <f t="shared" si="3"/>
        <v>-22585230</v>
      </c>
      <c r="R38" s="2">
        <f t="shared" si="3"/>
        <v>-59235566</v>
      </c>
      <c r="S38" s="2">
        <f t="shared" si="3"/>
        <v>-16057335</v>
      </c>
      <c r="T38" s="2">
        <f t="shared" si="3"/>
        <v>-15722170</v>
      </c>
      <c r="U38" s="2">
        <f t="shared" si="3"/>
        <v>-28337088</v>
      </c>
      <c r="V38" s="2">
        <f t="shared" si="3"/>
        <v>-60116593</v>
      </c>
      <c r="W38" s="2">
        <f t="shared" si="3"/>
        <v>-240235623</v>
      </c>
      <c r="X38" s="2">
        <f t="shared" si="3"/>
        <v>-265139960</v>
      </c>
      <c r="Y38" s="2">
        <f t="shared" si="3"/>
        <v>24904337</v>
      </c>
      <c r="Z38" s="34">
        <f>+IF(X38&lt;&gt;0,+(Y38/X38)*100,0)</f>
        <v>-9.392902148736841</v>
      </c>
      <c r="AA38" s="35">
        <f>+AA17+AA27+AA36</f>
        <v>-265139960</v>
      </c>
    </row>
    <row r="39" spans="1:27" ht="12.75">
      <c r="A39" s="23" t="s">
        <v>59</v>
      </c>
      <c r="B39" s="17"/>
      <c r="C39" s="32">
        <v>18672939</v>
      </c>
      <c r="D39" s="32"/>
      <c r="E39" s="33">
        <v>54689033</v>
      </c>
      <c r="F39" s="2">
        <v>12620634</v>
      </c>
      <c r="G39" s="2">
        <v>10654220</v>
      </c>
      <c r="H39" s="2">
        <f>+G40+H60</f>
        <v>-6734711</v>
      </c>
      <c r="I39" s="2">
        <f>+H40+I60</f>
        <v>-25258918</v>
      </c>
      <c r="J39" s="2">
        <f>+G39</f>
        <v>10654220</v>
      </c>
      <c r="K39" s="2">
        <f>+I40+K60</f>
        <v>-51191791</v>
      </c>
      <c r="L39" s="2">
        <f>+K40+L60</f>
        <v>-72756028</v>
      </c>
      <c r="M39" s="2">
        <f>+L40+M60</f>
        <v>-88645704</v>
      </c>
      <c r="N39" s="2">
        <f>+K39</f>
        <v>-51191791</v>
      </c>
      <c r="O39" s="2">
        <f>+M40+O60</f>
        <v>-110229244</v>
      </c>
      <c r="P39" s="2">
        <f>+O40+P60</f>
        <v>-130563023</v>
      </c>
      <c r="Q39" s="2">
        <f>+P40+Q60</f>
        <v>-146879580</v>
      </c>
      <c r="R39" s="2">
        <f>+O39</f>
        <v>-110229244</v>
      </c>
      <c r="S39" s="2">
        <f>+Q40+S60</f>
        <v>-169464810</v>
      </c>
      <c r="T39" s="2">
        <f>+S40+T60</f>
        <v>-185522145</v>
      </c>
      <c r="U39" s="2">
        <f>+T40+U60</f>
        <v>-201244315</v>
      </c>
      <c r="V39" s="2">
        <f>+S39</f>
        <v>-169464810</v>
      </c>
      <c r="W39" s="2">
        <f>+G39</f>
        <v>10654220</v>
      </c>
      <c r="X39" s="2">
        <v>1051717</v>
      </c>
      <c r="Y39" s="2">
        <f>+W39-X39</f>
        <v>9602503</v>
      </c>
      <c r="Z39" s="34">
        <f>+IF(X39&lt;&gt;0,+(Y39/X39)*100,0)</f>
        <v>913.0310720469479</v>
      </c>
      <c r="AA39" s="35">
        <v>12620634</v>
      </c>
    </row>
    <row r="40" spans="1:27" ht="12.75">
      <c r="A40" s="41" t="s">
        <v>61</v>
      </c>
      <c r="B40" s="42" t="s">
        <v>60</v>
      </c>
      <c r="C40" s="43">
        <f>+C38+C39</f>
        <v>-223907419</v>
      </c>
      <c r="D40" s="43">
        <f aca="true" t="shared" si="4" ref="D40:AA40">+D38+D39</f>
        <v>0</v>
      </c>
      <c r="E40" s="44">
        <f t="shared" si="4"/>
        <v>-207711391</v>
      </c>
      <c r="F40" s="45">
        <f t="shared" si="4"/>
        <v>-252519326</v>
      </c>
      <c r="G40" s="45">
        <f t="shared" si="4"/>
        <v>-6734711</v>
      </c>
      <c r="H40" s="45">
        <f t="shared" si="4"/>
        <v>-25258918</v>
      </c>
      <c r="I40" s="45">
        <f t="shared" si="4"/>
        <v>-51191791</v>
      </c>
      <c r="J40" s="45">
        <f>+I40</f>
        <v>-51191791</v>
      </c>
      <c r="K40" s="45">
        <f t="shared" si="4"/>
        <v>-72756028</v>
      </c>
      <c r="L40" s="45">
        <f t="shared" si="4"/>
        <v>-88645704</v>
      </c>
      <c r="M40" s="45">
        <f t="shared" si="4"/>
        <v>-110229244</v>
      </c>
      <c r="N40" s="45">
        <f>+M40</f>
        <v>-110229244</v>
      </c>
      <c r="O40" s="45">
        <f t="shared" si="4"/>
        <v>-130563023</v>
      </c>
      <c r="P40" s="45">
        <f t="shared" si="4"/>
        <v>-146879580</v>
      </c>
      <c r="Q40" s="45">
        <f t="shared" si="4"/>
        <v>-169464810</v>
      </c>
      <c r="R40" s="45">
        <f>+Q40</f>
        <v>-169464810</v>
      </c>
      <c r="S40" s="45">
        <f t="shared" si="4"/>
        <v>-185522145</v>
      </c>
      <c r="T40" s="45">
        <f t="shared" si="4"/>
        <v>-201244315</v>
      </c>
      <c r="U40" s="45">
        <f t="shared" si="4"/>
        <v>-229581403</v>
      </c>
      <c r="V40" s="45">
        <f>+U40</f>
        <v>-229581403</v>
      </c>
      <c r="W40" s="45">
        <f>+V40</f>
        <v>-229581403</v>
      </c>
      <c r="X40" s="45">
        <f t="shared" si="4"/>
        <v>-264088243</v>
      </c>
      <c r="Y40" s="45">
        <f t="shared" si="4"/>
        <v>34506840</v>
      </c>
      <c r="Z40" s="46">
        <f>+IF(X40&lt;&gt;0,+(Y40/X40)*100,0)</f>
        <v>-13.066405231830029</v>
      </c>
      <c r="AA40" s="47">
        <f t="shared" si="4"/>
        <v>-252519326</v>
      </c>
    </row>
    <row r="41" spans="1:27" ht="12.75">
      <c r="A41" s="48" t="s">
        <v>89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90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10654220</v>
      </c>
      <c r="J60">
        <v>10654220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-174718456</v>
      </c>
      <c r="D14" s="18"/>
      <c r="E14" s="19">
        <v>-189796232</v>
      </c>
      <c r="F14" s="20">
        <v>-187918398</v>
      </c>
      <c r="G14" s="20">
        <v>-10989841</v>
      </c>
      <c r="H14" s="20">
        <v>-14864644</v>
      </c>
      <c r="I14" s="20">
        <v>-13404022</v>
      </c>
      <c r="J14" s="20">
        <v>-39258507</v>
      </c>
      <c r="K14" s="20">
        <v>-16896712</v>
      </c>
      <c r="L14" s="20">
        <v>-14769117</v>
      </c>
      <c r="M14" s="20">
        <v>-16395765</v>
      </c>
      <c r="N14" s="20">
        <v>-48061594</v>
      </c>
      <c r="O14" s="20">
        <v>-13103511</v>
      </c>
      <c r="P14" s="20">
        <v>-11839183</v>
      </c>
      <c r="Q14" s="20">
        <v>-13384290</v>
      </c>
      <c r="R14" s="20">
        <v>-38326984</v>
      </c>
      <c r="S14" s="20">
        <v>-12412471</v>
      </c>
      <c r="T14" s="20">
        <v>-10665916</v>
      </c>
      <c r="U14" s="20">
        <v>-14765717</v>
      </c>
      <c r="V14" s="20">
        <v>-37844104</v>
      </c>
      <c r="W14" s="20">
        <v>-163491189</v>
      </c>
      <c r="X14" s="20">
        <v>-187918398</v>
      </c>
      <c r="Y14" s="20">
        <v>24427209</v>
      </c>
      <c r="Z14" s="21">
        <v>-13</v>
      </c>
      <c r="AA14" s="22">
        <v>-187918398</v>
      </c>
    </row>
    <row r="15" spans="1:27" ht="12.75">
      <c r="A15" s="23" t="s">
        <v>42</v>
      </c>
      <c r="B15" s="17"/>
      <c r="C15" s="18">
        <v>-1154598</v>
      </c>
      <c r="D15" s="18"/>
      <c r="E15" s="19">
        <v>-1255286</v>
      </c>
      <c r="F15" s="20">
        <v>-1255286</v>
      </c>
      <c r="G15" s="20">
        <v>-1304</v>
      </c>
      <c r="H15" s="20">
        <v>-57</v>
      </c>
      <c r="I15" s="20">
        <v>-2569</v>
      </c>
      <c r="J15" s="20">
        <v>-3930</v>
      </c>
      <c r="K15" s="20">
        <v>-1436</v>
      </c>
      <c r="L15" s="20">
        <v>-1217</v>
      </c>
      <c r="M15" s="20">
        <v>-1251</v>
      </c>
      <c r="N15" s="20">
        <v>-3904</v>
      </c>
      <c r="O15" s="20">
        <v>-396</v>
      </c>
      <c r="P15" s="20"/>
      <c r="Q15" s="20">
        <v>-94743</v>
      </c>
      <c r="R15" s="20">
        <v>-95139</v>
      </c>
      <c r="S15" s="20">
        <v>-1263</v>
      </c>
      <c r="T15" s="20">
        <v>-325</v>
      </c>
      <c r="U15" s="20">
        <v>-418</v>
      </c>
      <c r="V15" s="20">
        <v>-2006</v>
      </c>
      <c r="W15" s="20">
        <v>-104979</v>
      </c>
      <c r="X15" s="20">
        <v>-1255286</v>
      </c>
      <c r="Y15" s="20">
        <v>1150307</v>
      </c>
      <c r="Z15" s="21">
        <v>-91.64</v>
      </c>
      <c r="AA15" s="22">
        <v>-1255286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-175873054</v>
      </c>
      <c r="D17" s="26">
        <f>SUM(D6:D16)</f>
        <v>0</v>
      </c>
      <c r="E17" s="27">
        <f t="shared" si="0"/>
        <v>-191051518</v>
      </c>
      <c r="F17" s="28">
        <f t="shared" si="0"/>
        <v>-189173684</v>
      </c>
      <c r="G17" s="28">
        <f t="shared" si="0"/>
        <v>-10991145</v>
      </c>
      <c r="H17" s="28">
        <f t="shared" si="0"/>
        <v>-14864701</v>
      </c>
      <c r="I17" s="28">
        <f t="shared" si="0"/>
        <v>-13406591</v>
      </c>
      <c r="J17" s="28">
        <f t="shared" si="0"/>
        <v>-39262437</v>
      </c>
      <c r="K17" s="28">
        <f t="shared" si="0"/>
        <v>-16898148</v>
      </c>
      <c r="L17" s="28">
        <f t="shared" si="0"/>
        <v>-14770334</v>
      </c>
      <c r="M17" s="28">
        <f t="shared" si="0"/>
        <v>-16397016</v>
      </c>
      <c r="N17" s="28">
        <f t="shared" si="0"/>
        <v>-48065498</v>
      </c>
      <c r="O17" s="28">
        <f t="shared" si="0"/>
        <v>-13103907</v>
      </c>
      <c r="P17" s="28">
        <f t="shared" si="0"/>
        <v>-11839183</v>
      </c>
      <c r="Q17" s="28">
        <f t="shared" si="0"/>
        <v>-13479033</v>
      </c>
      <c r="R17" s="28">
        <f t="shared" si="0"/>
        <v>-38422123</v>
      </c>
      <c r="S17" s="28">
        <f t="shared" si="0"/>
        <v>-12413734</v>
      </c>
      <c r="T17" s="28">
        <f t="shared" si="0"/>
        <v>-10666241</v>
      </c>
      <c r="U17" s="28">
        <f t="shared" si="0"/>
        <v>-14766135</v>
      </c>
      <c r="V17" s="28">
        <f t="shared" si="0"/>
        <v>-37846110</v>
      </c>
      <c r="W17" s="28">
        <f t="shared" si="0"/>
        <v>-163596168</v>
      </c>
      <c r="X17" s="28">
        <f t="shared" si="0"/>
        <v>-189173684</v>
      </c>
      <c r="Y17" s="28">
        <f t="shared" si="0"/>
        <v>25577516</v>
      </c>
      <c r="Z17" s="29">
        <f>+IF(X17&lt;&gt;0,+(Y17/X17)*100,0)</f>
        <v>-13.520652270006012</v>
      </c>
      <c r="AA17" s="30">
        <f>SUM(AA6:AA16)</f>
        <v>-189173684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600</v>
      </c>
      <c r="D33" s="18"/>
      <c r="E33" s="19">
        <v>85524</v>
      </c>
      <c r="F33" s="20"/>
      <c r="G33" s="20">
        <v>454596</v>
      </c>
      <c r="H33" s="36">
        <v>-503399</v>
      </c>
      <c r="I33" s="36">
        <v>41</v>
      </c>
      <c r="J33" s="36">
        <v>-48762</v>
      </c>
      <c r="K33" s="20">
        <v>156</v>
      </c>
      <c r="L33" s="20">
        <v>-450</v>
      </c>
      <c r="M33" s="20"/>
      <c r="N33" s="20">
        <v>-294</v>
      </c>
      <c r="O33" s="36"/>
      <c r="P33" s="36"/>
      <c r="Q33" s="36">
        <v>450</v>
      </c>
      <c r="R33" s="20">
        <v>450</v>
      </c>
      <c r="S33" s="20">
        <v>-450</v>
      </c>
      <c r="T33" s="20"/>
      <c r="U33" s="20"/>
      <c r="V33" s="36">
        <v>-450</v>
      </c>
      <c r="W33" s="36">
        <v>-49056</v>
      </c>
      <c r="X33" s="36">
        <v>85524</v>
      </c>
      <c r="Y33" s="20">
        <v>-134580</v>
      </c>
      <c r="Z33" s="21">
        <v>-157.36</v>
      </c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>
        <v>196522</v>
      </c>
      <c r="D35" s="18"/>
      <c r="E35" s="19"/>
      <c r="F35" s="20">
        <v>196522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>
        <v>123938</v>
      </c>
      <c r="R35" s="20">
        <v>123938</v>
      </c>
      <c r="S35" s="20"/>
      <c r="T35" s="20"/>
      <c r="U35" s="20"/>
      <c r="V35" s="20"/>
      <c r="W35" s="20">
        <v>123938</v>
      </c>
      <c r="X35" s="20">
        <v>196522</v>
      </c>
      <c r="Y35" s="20">
        <v>-72584</v>
      </c>
      <c r="Z35" s="21">
        <v>-36.93</v>
      </c>
      <c r="AA35" s="22">
        <v>196522</v>
      </c>
    </row>
    <row r="36" spans="1:27" ht="12.75">
      <c r="A36" s="24" t="s">
        <v>57</v>
      </c>
      <c r="B36" s="25"/>
      <c r="C36" s="26">
        <f aca="true" t="shared" si="2" ref="C36:Y36">SUM(C31:C35)</f>
        <v>197122</v>
      </c>
      <c r="D36" s="26">
        <f>SUM(D31:D35)</f>
        <v>0</v>
      </c>
      <c r="E36" s="27">
        <f t="shared" si="2"/>
        <v>85524</v>
      </c>
      <c r="F36" s="28">
        <f t="shared" si="2"/>
        <v>196522</v>
      </c>
      <c r="G36" s="28">
        <f t="shared" si="2"/>
        <v>454596</v>
      </c>
      <c r="H36" s="28">
        <f t="shared" si="2"/>
        <v>-503399</v>
      </c>
      <c r="I36" s="28">
        <f t="shared" si="2"/>
        <v>41</v>
      </c>
      <c r="J36" s="28">
        <f t="shared" si="2"/>
        <v>-48762</v>
      </c>
      <c r="K36" s="28">
        <f t="shared" si="2"/>
        <v>156</v>
      </c>
      <c r="L36" s="28">
        <f t="shared" si="2"/>
        <v>-450</v>
      </c>
      <c r="M36" s="28">
        <f t="shared" si="2"/>
        <v>0</v>
      </c>
      <c r="N36" s="28">
        <f t="shared" si="2"/>
        <v>-294</v>
      </c>
      <c r="O36" s="28">
        <f t="shared" si="2"/>
        <v>0</v>
      </c>
      <c r="P36" s="28">
        <f t="shared" si="2"/>
        <v>0</v>
      </c>
      <c r="Q36" s="28">
        <f t="shared" si="2"/>
        <v>124388</v>
      </c>
      <c r="R36" s="28">
        <f t="shared" si="2"/>
        <v>124388</v>
      </c>
      <c r="S36" s="28">
        <f t="shared" si="2"/>
        <v>-450</v>
      </c>
      <c r="T36" s="28">
        <f t="shared" si="2"/>
        <v>0</v>
      </c>
      <c r="U36" s="28">
        <f t="shared" si="2"/>
        <v>0</v>
      </c>
      <c r="V36" s="28">
        <f t="shared" si="2"/>
        <v>-450</v>
      </c>
      <c r="W36" s="28">
        <f t="shared" si="2"/>
        <v>74882</v>
      </c>
      <c r="X36" s="28">
        <f t="shared" si="2"/>
        <v>282046</v>
      </c>
      <c r="Y36" s="28">
        <f t="shared" si="2"/>
        <v>-207164</v>
      </c>
      <c r="Z36" s="29">
        <f>+IF(X36&lt;&gt;0,+(Y36/X36)*100,0)</f>
        <v>-73.45043007169043</v>
      </c>
      <c r="AA36" s="30">
        <f>SUM(AA31:AA35)</f>
        <v>196522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-175675932</v>
      </c>
      <c r="D38" s="32">
        <f>+D17+D27+D36</f>
        <v>0</v>
      </c>
      <c r="E38" s="33">
        <f t="shared" si="3"/>
        <v>-190965994</v>
      </c>
      <c r="F38" s="2">
        <f t="shared" si="3"/>
        <v>-188977162</v>
      </c>
      <c r="G38" s="2">
        <f t="shared" si="3"/>
        <v>-10536549</v>
      </c>
      <c r="H38" s="2">
        <f t="shared" si="3"/>
        <v>-15368100</v>
      </c>
      <c r="I38" s="2">
        <f t="shared" si="3"/>
        <v>-13406550</v>
      </c>
      <c r="J38" s="2">
        <f t="shared" si="3"/>
        <v>-39311199</v>
      </c>
      <c r="K38" s="2">
        <f t="shared" si="3"/>
        <v>-16897992</v>
      </c>
      <c r="L38" s="2">
        <f t="shared" si="3"/>
        <v>-14770784</v>
      </c>
      <c r="M38" s="2">
        <f t="shared" si="3"/>
        <v>-16397016</v>
      </c>
      <c r="N38" s="2">
        <f t="shared" si="3"/>
        <v>-48065792</v>
      </c>
      <c r="O38" s="2">
        <f t="shared" si="3"/>
        <v>-13103907</v>
      </c>
      <c r="P38" s="2">
        <f t="shared" si="3"/>
        <v>-11839183</v>
      </c>
      <c r="Q38" s="2">
        <f t="shared" si="3"/>
        <v>-13354645</v>
      </c>
      <c r="R38" s="2">
        <f t="shared" si="3"/>
        <v>-38297735</v>
      </c>
      <c r="S38" s="2">
        <f t="shared" si="3"/>
        <v>-12414184</v>
      </c>
      <c r="T38" s="2">
        <f t="shared" si="3"/>
        <v>-10666241</v>
      </c>
      <c r="U38" s="2">
        <f t="shared" si="3"/>
        <v>-14766135</v>
      </c>
      <c r="V38" s="2">
        <f t="shared" si="3"/>
        <v>-37846560</v>
      </c>
      <c r="W38" s="2">
        <f t="shared" si="3"/>
        <v>-163521286</v>
      </c>
      <c r="X38" s="2">
        <f t="shared" si="3"/>
        <v>-188891638</v>
      </c>
      <c r="Y38" s="2">
        <f t="shared" si="3"/>
        <v>25370352</v>
      </c>
      <c r="Z38" s="34">
        <f>+IF(X38&lt;&gt;0,+(Y38/X38)*100,0)</f>
        <v>-13.43116734473974</v>
      </c>
      <c r="AA38" s="35">
        <f>+AA17+AA27+AA36</f>
        <v>-188977162</v>
      </c>
    </row>
    <row r="39" spans="1:27" ht="12.75">
      <c r="A39" s="23" t="s">
        <v>59</v>
      </c>
      <c r="B39" s="17"/>
      <c r="C39" s="32">
        <v>41581134</v>
      </c>
      <c r="D39" s="32"/>
      <c r="E39" s="33">
        <v>14330932</v>
      </c>
      <c r="F39" s="2">
        <v>9244438</v>
      </c>
      <c r="G39" s="2">
        <v>19369638</v>
      </c>
      <c r="H39" s="2">
        <f>+G40+H60</f>
        <v>8837172</v>
      </c>
      <c r="I39" s="2">
        <f>+H40+I60</f>
        <v>-6530928</v>
      </c>
      <c r="J39" s="2">
        <f>+G39</f>
        <v>19369638</v>
      </c>
      <c r="K39" s="2">
        <f>+I40+K60</f>
        <v>-19937478</v>
      </c>
      <c r="L39" s="2">
        <f>+K40+L60</f>
        <v>-36835470</v>
      </c>
      <c r="M39" s="2">
        <f>+L40+M60</f>
        <v>-51616449</v>
      </c>
      <c r="N39" s="2">
        <f>+K39</f>
        <v>-19937478</v>
      </c>
      <c r="O39" s="2">
        <f>+M40+O60</f>
        <v>-68013465</v>
      </c>
      <c r="P39" s="2">
        <f>+O40+P60</f>
        <v>-81117372</v>
      </c>
      <c r="Q39" s="2">
        <f>+P40+Q60</f>
        <v>-92956555</v>
      </c>
      <c r="R39" s="2">
        <f>+O39</f>
        <v>-68013465</v>
      </c>
      <c r="S39" s="2">
        <f>+Q40+S60</f>
        <v>-106311200</v>
      </c>
      <c r="T39" s="2">
        <f>+S40+T60</f>
        <v>-118725384</v>
      </c>
      <c r="U39" s="2">
        <f>+T40+U60</f>
        <v>-129391625</v>
      </c>
      <c r="V39" s="2">
        <f>+S39</f>
        <v>-106311200</v>
      </c>
      <c r="W39" s="2">
        <f>+G39</f>
        <v>19369638</v>
      </c>
      <c r="X39" s="2">
        <v>770369</v>
      </c>
      <c r="Y39" s="2">
        <f>+W39-X39</f>
        <v>18599269</v>
      </c>
      <c r="Z39" s="34">
        <f>+IF(X39&lt;&gt;0,+(Y39/X39)*100,0)</f>
        <v>2414.33248222605</v>
      </c>
      <c r="AA39" s="35">
        <v>9244438</v>
      </c>
    </row>
    <row r="40" spans="1:27" ht="12.75">
      <c r="A40" s="41" t="s">
        <v>61</v>
      </c>
      <c r="B40" s="42" t="s">
        <v>60</v>
      </c>
      <c r="C40" s="43">
        <f>+C38+C39</f>
        <v>-134094798</v>
      </c>
      <c r="D40" s="43">
        <f aca="true" t="shared" si="4" ref="D40:AA40">+D38+D39</f>
        <v>0</v>
      </c>
      <c r="E40" s="44">
        <f t="shared" si="4"/>
        <v>-176635062</v>
      </c>
      <c r="F40" s="45">
        <f t="shared" si="4"/>
        <v>-179732724</v>
      </c>
      <c r="G40" s="45">
        <f t="shared" si="4"/>
        <v>8833089</v>
      </c>
      <c r="H40" s="45">
        <f t="shared" si="4"/>
        <v>-6530928</v>
      </c>
      <c r="I40" s="45">
        <f t="shared" si="4"/>
        <v>-19937478</v>
      </c>
      <c r="J40" s="45">
        <f>+I40</f>
        <v>-19937478</v>
      </c>
      <c r="K40" s="45">
        <f t="shared" si="4"/>
        <v>-36835470</v>
      </c>
      <c r="L40" s="45">
        <f t="shared" si="4"/>
        <v>-51606254</v>
      </c>
      <c r="M40" s="45">
        <f t="shared" si="4"/>
        <v>-68013465</v>
      </c>
      <c r="N40" s="45">
        <f>+M40</f>
        <v>-68013465</v>
      </c>
      <c r="O40" s="45">
        <f t="shared" si="4"/>
        <v>-81117372</v>
      </c>
      <c r="P40" s="45">
        <f t="shared" si="4"/>
        <v>-92956555</v>
      </c>
      <c r="Q40" s="45">
        <f t="shared" si="4"/>
        <v>-106311200</v>
      </c>
      <c r="R40" s="45">
        <f>+Q40</f>
        <v>-106311200</v>
      </c>
      <c r="S40" s="45">
        <f t="shared" si="4"/>
        <v>-118725384</v>
      </c>
      <c r="T40" s="45">
        <f t="shared" si="4"/>
        <v>-129391625</v>
      </c>
      <c r="U40" s="45">
        <f t="shared" si="4"/>
        <v>-144157760</v>
      </c>
      <c r="V40" s="45">
        <f>+U40</f>
        <v>-144157760</v>
      </c>
      <c r="W40" s="45">
        <f>+V40</f>
        <v>-144157760</v>
      </c>
      <c r="X40" s="45">
        <f t="shared" si="4"/>
        <v>-188121269</v>
      </c>
      <c r="Y40" s="45">
        <f t="shared" si="4"/>
        <v>43969621</v>
      </c>
      <c r="Z40" s="46">
        <f>+IF(X40&lt;&gt;0,+(Y40/X40)*100,0)</f>
        <v>-23.37301956005836</v>
      </c>
      <c r="AA40" s="47">
        <f t="shared" si="4"/>
        <v>-179732724</v>
      </c>
    </row>
    <row r="41" spans="1:27" ht="12.75">
      <c r="A41" s="48" t="s">
        <v>89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90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3" ht="12.75" hidden="1">
      <c r="G60">
        <v>19369638</v>
      </c>
      <c r="H60">
        <v>4083</v>
      </c>
      <c r="J60">
        <v>19369638</v>
      </c>
      <c r="M60">
        <v>-10195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38005687</v>
      </c>
      <c r="D6" s="18"/>
      <c r="E6" s="19"/>
      <c r="F6" s="20">
        <v>439296000</v>
      </c>
      <c r="G6" s="20">
        <v>21472002</v>
      </c>
      <c r="H6" s="20">
        <v>21810510</v>
      </c>
      <c r="I6" s="20">
        <v>26852424</v>
      </c>
      <c r="J6" s="20">
        <v>70134936</v>
      </c>
      <c r="K6" s="20">
        <v>40703230</v>
      </c>
      <c r="L6" s="20">
        <v>35304945</v>
      </c>
      <c r="M6" s="20">
        <v>30184169</v>
      </c>
      <c r="N6" s="20">
        <v>106192344</v>
      </c>
      <c r="O6" s="20">
        <v>29109558</v>
      </c>
      <c r="P6" s="20">
        <v>30875786</v>
      </c>
      <c r="Q6" s="20">
        <v>30383215</v>
      </c>
      <c r="R6" s="20">
        <v>90368559</v>
      </c>
      <c r="S6" s="20">
        <v>23393419</v>
      </c>
      <c r="T6" s="20">
        <v>26202475</v>
      </c>
      <c r="U6" s="20">
        <v>52337953</v>
      </c>
      <c r="V6" s="20">
        <v>101933847</v>
      </c>
      <c r="W6" s="20">
        <v>368629686</v>
      </c>
      <c r="X6" s="20">
        <v>439296000</v>
      </c>
      <c r="Y6" s="20">
        <v>-70666314</v>
      </c>
      <c r="Z6" s="21">
        <v>-16.09</v>
      </c>
      <c r="AA6" s="22">
        <v>439296000</v>
      </c>
    </row>
    <row r="7" spans="1:27" ht="12.75">
      <c r="A7" s="23" t="s">
        <v>34</v>
      </c>
      <c r="B7" s="17"/>
      <c r="C7" s="18">
        <v>253725506</v>
      </c>
      <c r="D7" s="18"/>
      <c r="E7" s="19"/>
      <c r="F7" s="20">
        <v>1607124618</v>
      </c>
      <c r="G7" s="20">
        <v>107576782</v>
      </c>
      <c r="H7" s="20">
        <v>95013349</v>
      </c>
      <c r="I7" s="20">
        <v>124457287</v>
      </c>
      <c r="J7" s="20">
        <v>327047418</v>
      </c>
      <c r="K7" s="20">
        <v>196145685</v>
      </c>
      <c r="L7" s="20">
        <v>122791717</v>
      </c>
      <c r="M7" s="20">
        <v>106474937</v>
      </c>
      <c r="N7" s="20">
        <v>425412339</v>
      </c>
      <c r="O7" s="20">
        <v>144820593</v>
      </c>
      <c r="P7" s="20">
        <v>120603611</v>
      </c>
      <c r="Q7" s="20">
        <v>155421436</v>
      </c>
      <c r="R7" s="20">
        <v>420845640</v>
      </c>
      <c r="S7" s="20">
        <v>80574831</v>
      </c>
      <c r="T7" s="20">
        <v>110895293</v>
      </c>
      <c r="U7" s="20">
        <v>175965780</v>
      </c>
      <c r="V7" s="20">
        <v>367435904</v>
      </c>
      <c r="W7" s="20">
        <v>1540741301</v>
      </c>
      <c r="X7" s="20">
        <v>1607124618</v>
      </c>
      <c r="Y7" s="20">
        <v>-66383317</v>
      </c>
      <c r="Z7" s="21">
        <v>-4.13</v>
      </c>
      <c r="AA7" s="22">
        <v>1607124618</v>
      </c>
    </row>
    <row r="8" spans="1:27" ht="12.75">
      <c r="A8" s="23" t="s">
        <v>35</v>
      </c>
      <c r="B8" s="17"/>
      <c r="C8" s="18">
        <v>39781723</v>
      </c>
      <c r="D8" s="18"/>
      <c r="E8" s="19">
        <v>396631620</v>
      </c>
      <c r="F8" s="20">
        <v>399631720</v>
      </c>
      <c r="G8" s="20">
        <v>15212796</v>
      </c>
      <c r="H8" s="20">
        <v>17149181</v>
      </c>
      <c r="I8" s="20">
        <v>12098891</v>
      </c>
      <c r="J8" s="20">
        <v>44460868</v>
      </c>
      <c r="K8" s="20">
        <v>16488998</v>
      </c>
      <c r="L8" s="20">
        <v>12764454</v>
      </c>
      <c r="M8" s="20">
        <v>9914227</v>
      </c>
      <c r="N8" s="20">
        <v>39167679</v>
      </c>
      <c r="O8" s="20">
        <v>16123104</v>
      </c>
      <c r="P8" s="20">
        <v>12584261</v>
      </c>
      <c r="Q8" s="20">
        <v>9091677</v>
      </c>
      <c r="R8" s="20">
        <v>37799042</v>
      </c>
      <c r="S8" s="20">
        <v>737062</v>
      </c>
      <c r="T8" s="20">
        <v>3439561</v>
      </c>
      <c r="U8" s="20">
        <v>20483351</v>
      </c>
      <c r="V8" s="20">
        <v>24659974</v>
      </c>
      <c r="W8" s="20">
        <v>146087563</v>
      </c>
      <c r="X8" s="20">
        <v>399631720</v>
      </c>
      <c r="Y8" s="20">
        <v>-253544157</v>
      </c>
      <c r="Z8" s="21">
        <v>-63.44</v>
      </c>
      <c r="AA8" s="22">
        <v>399631720</v>
      </c>
    </row>
    <row r="9" spans="1:27" ht="12.75">
      <c r="A9" s="23" t="s">
        <v>36</v>
      </c>
      <c r="B9" s="17" t="s">
        <v>6</v>
      </c>
      <c r="C9" s="18">
        <v>203471</v>
      </c>
      <c r="D9" s="18"/>
      <c r="E9" s="19">
        <v>1039367004</v>
      </c>
      <c r="F9" s="20">
        <v>1154482012</v>
      </c>
      <c r="G9" s="20">
        <v>22615183</v>
      </c>
      <c r="H9" s="20">
        <v>388156594</v>
      </c>
      <c r="I9" s="20">
        <v>3264017</v>
      </c>
      <c r="J9" s="20">
        <v>414035794</v>
      </c>
      <c r="K9" s="20">
        <v>542376</v>
      </c>
      <c r="L9" s="20">
        <v>21518103</v>
      </c>
      <c r="M9" s="20">
        <v>194156341</v>
      </c>
      <c r="N9" s="20">
        <v>216216820</v>
      </c>
      <c r="O9" s="20">
        <v>2820300</v>
      </c>
      <c r="P9" s="20">
        <v>1633843</v>
      </c>
      <c r="Q9" s="20">
        <v>234963983</v>
      </c>
      <c r="R9" s="20">
        <v>239418126</v>
      </c>
      <c r="S9" s="20">
        <v>218707</v>
      </c>
      <c r="T9" s="20">
        <v>338279</v>
      </c>
      <c r="U9" s="20">
        <v>1375361</v>
      </c>
      <c r="V9" s="20">
        <v>1932347</v>
      </c>
      <c r="W9" s="20">
        <v>871603087</v>
      </c>
      <c r="X9" s="20">
        <v>1154482012</v>
      </c>
      <c r="Y9" s="20">
        <v>-282878925</v>
      </c>
      <c r="Z9" s="21">
        <v>-24.5</v>
      </c>
      <c r="AA9" s="22">
        <v>1154482012</v>
      </c>
    </row>
    <row r="10" spans="1:27" ht="12.75">
      <c r="A10" s="23" t="s">
        <v>37</v>
      </c>
      <c r="B10" s="17" t="s">
        <v>6</v>
      </c>
      <c r="C10" s="18">
        <v>1871</v>
      </c>
      <c r="D10" s="18"/>
      <c r="E10" s="19">
        <v>1267135992</v>
      </c>
      <c r="F10" s="20">
        <v>1307816984</v>
      </c>
      <c r="G10" s="20">
        <v>184915010</v>
      </c>
      <c r="H10" s="20">
        <v>19330000</v>
      </c>
      <c r="I10" s="20">
        <v>163394832</v>
      </c>
      <c r="J10" s="20">
        <v>367639842</v>
      </c>
      <c r="K10" s="20"/>
      <c r="L10" s="20">
        <v>268278000</v>
      </c>
      <c r="M10" s="20">
        <v>53828158</v>
      </c>
      <c r="N10" s="20">
        <v>322106158</v>
      </c>
      <c r="O10" s="20">
        <v>20</v>
      </c>
      <c r="P10" s="20">
        <v>178744980</v>
      </c>
      <c r="Q10" s="20">
        <v>612693200</v>
      </c>
      <c r="R10" s="20">
        <v>791438200</v>
      </c>
      <c r="S10" s="20"/>
      <c r="T10" s="20"/>
      <c r="U10" s="20">
        <v>-200</v>
      </c>
      <c r="V10" s="20">
        <v>-200</v>
      </c>
      <c r="W10" s="20">
        <v>1481184000</v>
      </c>
      <c r="X10" s="20">
        <v>1307816984</v>
      </c>
      <c r="Y10" s="20">
        <v>173367016</v>
      </c>
      <c r="Z10" s="21">
        <v>13.26</v>
      </c>
      <c r="AA10" s="22">
        <v>1307816984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>
        <v>1251705</v>
      </c>
      <c r="H11" s="20">
        <v>1988399</v>
      </c>
      <c r="I11" s="20">
        <v>2039805</v>
      </c>
      <c r="J11" s="20">
        <v>5279909</v>
      </c>
      <c r="K11" s="20">
        <v>1592354</v>
      </c>
      <c r="L11" s="20">
        <v>1224468</v>
      </c>
      <c r="M11" s="20">
        <v>1439168</v>
      </c>
      <c r="N11" s="20">
        <v>4255990</v>
      </c>
      <c r="O11" s="20">
        <v>1600943</v>
      </c>
      <c r="P11" s="20">
        <v>1342934</v>
      </c>
      <c r="Q11" s="20">
        <v>1319308</v>
      </c>
      <c r="R11" s="20">
        <v>4263185</v>
      </c>
      <c r="S11" s="20"/>
      <c r="T11" s="20">
        <v>2199274</v>
      </c>
      <c r="U11" s="20">
        <v>1493481</v>
      </c>
      <c r="V11" s="20">
        <v>3692755</v>
      </c>
      <c r="W11" s="20">
        <v>17491839</v>
      </c>
      <c r="X11" s="20"/>
      <c r="Y11" s="20">
        <v>17491839</v>
      </c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-2838980905</v>
      </c>
      <c r="D14" s="18"/>
      <c r="E14" s="19">
        <v>-3016308516</v>
      </c>
      <c r="F14" s="20">
        <v>-3276495188</v>
      </c>
      <c r="G14" s="20">
        <v>-144884083</v>
      </c>
      <c r="H14" s="20">
        <v>-253548744</v>
      </c>
      <c r="I14" s="20">
        <v>-297181271</v>
      </c>
      <c r="J14" s="20">
        <v>-695614098</v>
      </c>
      <c r="K14" s="20">
        <v>-233273526</v>
      </c>
      <c r="L14" s="20">
        <v>-231223804</v>
      </c>
      <c r="M14" s="20">
        <v>-233478021</v>
      </c>
      <c r="N14" s="20">
        <v>-697975351</v>
      </c>
      <c r="O14" s="20">
        <v>-214106208</v>
      </c>
      <c r="P14" s="20">
        <v>-211526308</v>
      </c>
      <c r="Q14" s="20">
        <v>-243680926</v>
      </c>
      <c r="R14" s="20">
        <v>-669313442</v>
      </c>
      <c r="S14" s="20">
        <v>-199727529</v>
      </c>
      <c r="T14" s="20">
        <v>-233396929</v>
      </c>
      <c r="U14" s="20">
        <v>-393282292</v>
      </c>
      <c r="V14" s="20">
        <v>-826406750</v>
      </c>
      <c r="W14" s="20">
        <v>-2889309641</v>
      </c>
      <c r="X14" s="20">
        <v>-3276495188</v>
      </c>
      <c r="Y14" s="20">
        <v>387185547</v>
      </c>
      <c r="Z14" s="21">
        <v>-11.82</v>
      </c>
      <c r="AA14" s="22">
        <v>-3276495188</v>
      </c>
    </row>
    <row r="15" spans="1:27" ht="12.75">
      <c r="A15" s="23" t="s">
        <v>42</v>
      </c>
      <c r="B15" s="17"/>
      <c r="C15" s="18">
        <v>-62780466</v>
      </c>
      <c r="D15" s="18"/>
      <c r="E15" s="19">
        <v>-85122000</v>
      </c>
      <c r="F15" s="20">
        <v>-72122000</v>
      </c>
      <c r="G15" s="20">
        <v>-32464063</v>
      </c>
      <c r="H15" s="20"/>
      <c r="I15" s="20"/>
      <c r="J15" s="20">
        <v>-32464063</v>
      </c>
      <c r="K15" s="20"/>
      <c r="L15" s="20"/>
      <c r="M15" s="20"/>
      <c r="N15" s="20"/>
      <c r="O15" s="20">
        <v>-24217999</v>
      </c>
      <c r="P15" s="20">
        <v>24417375</v>
      </c>
      <c r="Q15" s="20"/>
      <c r="R15" s="20">
        <v>199376</v>
      </c>
      <c r="S15" s="20"/>
      <c r="T15" s="20"/>
      <c r="U15" s="20">
        <v>-2750455</v>
      </c>
      <c r="V15" s="20">
        <v>-2750455</v>
      </c>
      <c r="W15" s="20">
        <v>-35015142</v>
      </c>
      <c r="X15" s="20">
        <v>-72122000</v>
      </c>
      <c r="Y15" s="20">
        <v>37106858</v>
      </c>
      <c r="Z15" s="21">
        <v>-51.45</v>
      </c>
      <c r="AA15" s="22">
        <v>-72122000</v>
      </c>
    </row>
    <row r="16" spans="1:27" ht="12.75">
      <c r="A16" s="23" t="s">
        <v>43</v>
      </c>
      <c r="B16" s="17" t="s">
        <v>6</v>
      </c>
      <c r="C16" s="18">
        <v>-8420000</v>
      </c>
      <c r="D16" s="18"/>
      <c r="E16" s="19">
        <v>-11500008</v>
      </c>
      <c r="F16" s="20">
        <v>-11500008</v>
      </c>
      <c r="G16" s="20">
        <v>-1140000</v>
      </c>
      <c r="H16" s="20">
        <v>-40000</v>
      </c>
      <c r="I16" s="20">
        <v>-40000</v>
      </c>
      <c r="J16" s="20">
        <v>-1220000</v>
      </c>
      <c r="K16" s="20">
        <v>-1140000</v>
      </c>
      <c r="L16" s="20">
        <v>-580000</v>
      </c>
      <c r="M16" s="20"/>
      <c r="N16" s="20">
        <v>-1720000</v>
      </c>
      <c r="O16" s="20">
        <v>-733920</v>
      </c>
      <c r="P16" s="20">
        <v>-40000</v>
      </c>
      <c r="Q16" s="20">
        <v>-1934122</v>
      </c>
      <c r="R16" s="20">
        <v>-2708042</v>
      </c>
      <c r="S16" s="20"/>
      <c r="T16" s="20">
        <v>-803346</v>
      </c>
      <c r="U16" s="20">
        <v>-910868</v>
      </c>
      <c r="V16" s="20">
        <v>-1714214</v>
      </c>
      <c r="W16" s="20">
        <v>-7362256</v>
      </c>
      <c r="X16" s="20">
        <v>-11500008</v>
      </c>
      <c r="Y16" s="20">
        <v>4137752</v>
      </c>
      <c r="Z16" s="21">
        <v>-35.98</v>
      </c>
      <c r="AA16" s="22">
        <v>-11500008</v>
      </c>
    </row>
    <row r="17" spans="1:27" ht="12.75">
      <c r="A17" s="24" t="s">
        <v>44</v>
      </c>
      <c r="B17" s="25"/>
      <c r="C17" s="26">
        <f aca="true" t="shared" si="0" ref="C17:Y17">SUM(C6:C16)</f>
        <v>-2578463113</v>
      </c>
      <c r="D17" s="26">
        <f>SUM(D6:D16)</f>
        <v>0</v>
      </c>
      <c r="E17" s="27">
        <f t="shared" si="0"/>
        <v>-409795908</v>
      </c>
      <c r="F17" s="28">
        <f t="shared" si="0"/>
        <v>1548234138</v>
      </c>
      <c r="G17" s="28">
        <f t="shared" si="0"/>
        <v>174555332</v>
      </c>
      <c r="H17" s="28">
        <f t="shared" si="0"/>
        <v>289859289</v>
      </c>
      <c r="I17" s="28">
        <f t="shared" si="0"/>
        <v>34885985</v>
      </c>
      <c r="J17" s="28">
        <f t="shared" si="0"/>
        <v>499300606</v>
      </c>
      <c r="K17" s="28">
        <f t="shared" si="0"/>
        <v>21059117</v>
      </c>
      <c r="L17" s="28">
        <f t="shared" si="0"/>
        <v>230077883</v>
      </c>
      <c r="M17" s="28">
        <f t="shared" si="0"/>
        <v>162518979</v>
      </c>
      <c r="N17" s="28">
        <f t="shared" si="0"/>
        <v>413655979</v>
      </c>
      <c r="O17" s="28">
        <f t="shared" si="0"/>
        <v>-44583609</v>
      </c>
      <c r="P17" s="28">
        <f t="shared" si="0"/>
        <v>158636482</v>
      </c>
      <c r="Q17" s="28">
        <f t="shared" si="0"/>
        <v>798257771</v>
      </c>
      <c r="R17" s="28">
        <f t="shared" si="0"/>
        <v>912310644</v>
      </c>
      <c r="S17" s="28">
        <f t="shared" si="0"/>
        <v>-94803510</v>
      </c>
      <c r="T17" s="28">
        <f t="shared" si="0"/>
        <v>-91125393</v>
      </c>
      <c r="U17" s="28">
        <f t="shared" si="0"/>
        <v>-145287889</v>
      </c>
      <c r="V17" s="28">
        <f t="shared" si="0"/>
        <v>-331216792</v>
      </c>
      <c r="W17" s="28">
        <f t="shared" si="0"/>
        <v>1494050437</v>
      </c>
      <c r="X17" s="28">
        <f t="shared" si="0"/>
        <v>1548234138</v>
      </c>
      <c r="Y17" s="28">
        <f t="shared" si="0"/>
        <v>-54183701</v>
      </c>
      <c r="Z17" s="29">
        <f>+IF(X17&lt;&gt;0,+(Y17/X17)*100,0)</f>
        <v>-3.499709744806053</v>
      </c>
      <c r="AA17" s="30">
        <f>SUM(AA6:AA16)</f>
        <v>1548234138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>
        <v>10900</v>
      </c>
      <c r="D21" s="18"/>
      <c r="E21" s="19"/>
      <c r="F21" s="20"/>
      <c r="G21" s="36"/>
      <c r="H21" s="36"/>
      <c r="I21" s="36"/>
      <c r="J21" s="20"/>
      <c r="K21" s="36"/>
      <c r="L21" s="36"/>
      <c r="M21" s="20">
        <v>148</v>
      </c>
      <c r="N21" s="36">
        <v>148</v>
      </c>
      <c r="O21" s="36"/>
      <c r="P21" s="36"/>
      <c r="Q21" s="20"/>
      <c r="R21" s="36"/>
      <c r="S21" s="36"/>
      <c r="T21" s="20">
        <v>17524</v>
      </c>
      <c r="U21" s="36"/>
      <c r="V21" s="36">
        <v>17524</v>
      </c>
      <c r="W21" s="36">
        <v>17672</v>
      </c>
      <c r="X21" s="20"/>
      <c r="Y21" s="36">
        <v>17672</v>
      </c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-144352</v>
      </c>
      <c r="D23" s="40"/>
      <c r="E23" s="19">
        <v>144352</v>
      </c>
      <c r="F23" s="20">
        <v>144352</v>
      </c>
      <c r="G23" s="36">
        <v>-144352</v>
      </c>
      <c r="H23" s="36">
        <v>144352</v>
      </c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>
        <v>144352</v>
      </c>
      <c r="Y23" s="36">
        <v>-144352</v>
      </c>
      <c r="Z23" s="37">
        <v>-100</v>
      </c>
      <c r="AA23" s="38">
        <v>144352</v>
      </c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-273270875</v>
      </c>
      <c r="D26" s="18"/>
      <c r="E26" s="19">
        <v>-1889186104</v>
      </c>
      <c r="F26" s="20">
        <v>-1572153099</v>
      </c>
      <c r="G26" s="20">
        <v>-159797111</v>
      </c>
      <c r="H26" s="20">
        <v>-36861301</v>
      </c>
      <c r="I26" s="20">
        <v>-60468788</v>
      </c>
      <c r="J26" s="20">
        <v>-257127200</v>
      </c>
      <c r="K26" s="20">
        <v>-57407748</v>
      </c>
      <c r="L26" s="20">
        <v>-116254997</v>
      </c>
      <c r="M26" s="20">
        <v>-145524300</v>
      </c>
      <c r="N26" s="20">
        <v>-319187045</v>
      </c>
      <c r="O26" s="20">
        <v>-44012937</v>
      </c>
      <c r="P26" s="20">
        <v>-72852213</v>
      </c>
      <c r="Q26" s="20">
        <v>-68889941</v>
      </c>
      <c r="R26" s="20">
        <v>-185755091</v>
      </c>
      <c r="S26" s="20">
        <v>-114825991</v>
      </c>
      <c r="T26" s="20">
        <v>-50675101</v>
      </c>
      <c r="U26" s="20">
        <v>-150215667</v>
      </c>
      <c r="V26" s="20">
        <v>-315716759</v>
      </c>
      <c r="W26" s="20">
        <v>-1077786095</v>
      </c>
      <c r="X26" s="20">
        <v>-1572153099</v>
      </c>
      <c r="Y26" s="20">
        <v>494367004</v>
      </c>
      <c r="Z26" s="21">
        <v>-31.45</v>
      </c>
      <c r="AA26" s="22">
        <v>-1572153099</v>
      </c>
    </row>
    <row r="27" spans="1:27" ht="12.75">
      <c r="A27" s="24" t="s">
        <v>51</v>
      </c>
      <c r="B27" s="25"/>
      <c r="C27" s="26">
        <f aca="true" t="shared" si="1" ref="C27:Y27">SUM(C21:C26)</f>
        <v>-273404327</v>
      </c>
      <c r="D27" s="26">
        <f>SUM(D21:D26)</f>
        <v>0</v>
      </c>
      <c r="E27" s="27">
        <f t="shared" si="1"/>
        <v>-1889041752</v>
      </c>
      <c r="F27" s="28">
        <f t="shared" si="1"/>
        <v>-1572008747</v>
      </c>
      <c r="G27" s="28">
        <f t="shared" si="1"/>
        <v>-159941463</v>
      </c>
      <c r="H27" s="28">
        <f t="shared" si="1"/>
        <v>-36716949</v>
      </c>
      <c r="I27" s="28">
        <f t="shared" si="1"/>
        <v>-60468788</v>
      </c>
      <c r="J27" s="28">
        <f t="shared" si="1"/>
        <v>-257127200</v>
      </c>
      <c r="K27" s="28">
        <f t="shared" si="1"/>
        <v>-57407748</v>
      </c>
      <c r="L27" s="28">
        <f t="shared" si="1"/>
        <v>-116254997</v>
      </c>
      <c r="M27" s="28">
        <f t="shared" si="1"/>
        <v>-145524152</v>
      </c>
      <c r="N27" s="28">
        <f t="shared" si="1"/>
        <v>-319186897</v>
      </c>
      <c r="O27" s="28">
        <f t="shared" si="1"/>
        <v>-44012937</v>
      </c>
      <c r="P27" s="28">
        <f t="shared" si="1"/>
        <v>-72852213</v>
      </c>
      <c r="Q27" s="28">
        <f t="shared" si="1"/>
        <v>-68889941</v>
      </c>
      <c r="R27" s="28">
        <f t="shared" si="1"/>
        <v>-185755091</v>
      </c>
      <c r="S27" s="28">
        <f t="shared" si="1"/>
        <v>-114825991</v>
      </c>
      <c r="T27" s="28">
        <f t="shared" si="1"/>
        <v>-50657577</v>
      </c>
      <c r="U27" s="28">
        <f t="shared" si="1"/>
        <v>-150215667</v>
      </c>
      <c r="V27" s="28">
        <f t="shared" si="1"/>
        <v>-315699235</v>
      </c>
      <c r="W27" s="28">
        <f t="shared" si="1"/>
        <v>-1077768423</v>
      </c>
      <c r="X27" s="28">
        <f t="shared" si="1"/>
        <v>-1572008747</v>
      </c>
      <c r="Y27" s="28">
        <f t="shared" si="1"/>
        <v>494240324</v>
      </c>
      <c r="Z27" s="29">
        <f>+IF(X27&lt;&gt;0,+(Y27/X27)*100,0)</f>
        <v>-31.440049232754046</v>
      </c>
      <c r="AA27" s="30">
        <f>SUM(AA21:AA26)</f>
        <v>-1572008747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-40514934</v>
      </c>
      <c r="D33" s="18"/>
      <c r="E33" s="19">
        <v>-73825770</v>
      </c>
      <c r="F33" s="20">
        <v>73000000</v>
      </c>
      <c r="G33" s="20">
        <v>74049265</v>
      </c>
      <c r="H33" s="36">
        <v>-73981575</v>
      </c>
      <c r="I33" s="36">
        <v>-396004</v>
      </c>
      <c r="J33" s="36">
        <v>-328314</v>
      </c>
      <c r="K33" s="20">
        <v>182068</v>
      </c>
      <c r="L33" s="20">
        <v>-375610</v>
      </c>
      <c r="M33" s="20">
        <v>484901</v>
      </c>
      <c r="N33" s="20">
        <v>291359</v>
      </c>
      <c r="O33" s="36">
        <v>-127232</v>
      </c>
      <c r="P33" s="36">
        <v>-41310</v>
      </c>
      <c r="Q33" s="36">
        <v>-42448</v>
      </c>
      <c r="R33" s="20">
        <v>-210990</v>
      </c>
      <c r="S33" s="20">
        <v>244221</v>
      </c>
      <c r="T33" s="20">
        <v>-43297</v>
      </c>
      <c r="U33" s="20">
        <v>-79672</v>
      </c>
      <c r="V33" s="36">
        <v>121252</v>
      </c>
      <c r="W33" s="36">
        <v>-126693</v>
      </c>
      <c r="X33" s="36">
        <v>-825770</v>
      </c>
      <c r="Y33" s="20">
        <v>699077</v>
      </c>
      <c r="Z33" s="21">
        <v>-84.66</v>
      </c>
      <c r="AA33" s="22">
        <v>73000000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>
        <v>49402498</v>
      </c>
      <c r="D35" s="18"/>
      <c r="E35" s="19"/>
      <c r="F35" s="20"/>
      <c r="G35" s="20">
        <v>635496</v>
      </c>
      <c r="H35" s="20">
        <v>632117</v>
      </c>
      <c r="I35" s="20">
        <v>632117</v>
      </c>
      <c r="J35" s="20">
        <v>1899730</v>
      </c>
      <c r="K35" s="20">
        <v>632117</v>
      </c>
      <c r="L35" s="20">
        <v>610320</v>
      </c>
      <c r="M35" s="20">
        <v>24458460</v>
      </c>
      <c r="N35" s="20">
        <v>25700897</v>
      </c>
      <c r="O35" s="20">
        <v>8870905</v>
      </c>
      <c r="P35" s="20">
        <v>4995028</v>
      </c>
      <c r="Q35" s="20">
        <v>654137</v>
      </c>
      <c r="R35" s="20">
        <v>14520070</v>
      </c>
      <c r="S35" s="20">
        <v>626353</v>
      </c>
      <c r="T35" s="20">
        <v>626353</v>
      </c>
      <c r="U35" s="20">
        <v>20768445</v>
      </c>
      <c r="V35" s="20">
        <v>22021151</v>
      </c>
      <c r="W35" s="20">
        <v>64141848</v>
      </c>
      <c r="X35" s="20"/>
      <c r="Y35" s="20">
        <v>64141848</v>
      </c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8887564</v>
      </c>
      <c r="D36" s="26">
        <f>SUM(D31:D35)</f>
        <v>0</v>
      </c>
      <c r="E36" s="27">
        <f t="shared" si="2"/>
        <v>-73825770</v>
      </c>
      <c r="F36" s="28">
        <f t="shared" si="2"/>
        <v>73000000</v>
      </c>
      <c r="G36" s="28">
        <f t="shared" si="2"/>
        <v>74684761</v>
      </c>
      <c r="H36" s="28">
        <f t="shared" si="2"/>
        <v>-73349458</v>
      </c>
      <c r="I36" s="28">
        <f t="shared" si="2"/>
        <v>236113</v>
      </c>
      <c r="J36" s="28">
        <f t="shared" si="2"/>
        <v>1571416</v>
      </c>
      <c r="K36" s="28">
        <f t="shared" si="2"/>
        <v>814185</v>
      </c>
      <c r="L36" s="28">
        <f t="shared" si="2"/>
        <v>234710</v>
      </c>
      <c r="M36" s="28">
        <f t="shared" si="2"/>
        <v>24943361</v>
      </c>
      <c r="N36" s="28">
        <f t="shared" si="2"/>
        <v>25992256</v>
      </c>
      <c r="O36" s="28">
        <f t="shared" si="2"/>
        <v>8743673</v>
      </c>
      <c r="P36" s="28">
        <f t="shared" si="2"/>
        <v>4953718</v>
      </c>
      <c r="Q36" s="28">
        <f t="shared" si="2"/>
        <v>611689</v>
      </c>
      <c r="R36" s="28">
        <f t="shared" si="2"/>
        <v>14309080</v>
      </c>
      <c r="S36" s="28">
        <f t="shared" si="2"/>
        <v>870574</v>
      </c>
      <c r="T36" s="28">
        <f t="shared" si="2"/>
        <v>583056</v>
      </c>
      <c r="U36" s="28">
        <f t="shared" si="2"/>
        <v>20688773</v>
      </c>
      <c r="V36" s="28">
        <f t="shared" si="2"/>
        <v>22142403</v>
      </c>
      <c r="W36" s="28">
        <f t="shared" si="2"/>
        <v>64015155</v>
      </c>
      <c r="X36" s="28">
        <f t="shared" si="2"/>
        <v>-825770</v>
      </c>
      <c r="Y36" s="28">
        <f t="shared" si="2"/>
        <v>64840925</v>
      </c>
      <c r="Z36" s="29">
        <f>+IF(X36&lt;&gt;0,+(Y36/X36)*100,0)</f>
        <v>-7852.177361735107</v>
      </c>
      <c r="AA36" s="30">
        <f>SUM(AA31:AA35)</f>
        <v>73000000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-2842979876</v>
      </c>
      <c r="D38" s="32">
        <f>+D17+D27+D36</f>
        <v>0</v>
      </c>
      <c r="E38" s="33">
        <f t="shared" si="3"/>
        <v>-2372663430</v>
      </c>
      <c r="F38" s="2">
        <f t="shared" si="3"/>
        <v>49225391</v>
      </c>
      <c r="G38" s="2">
        <f t="shared" si="3"/>
        <v>89298630</v>
      </c>
      <c r="H38" s="2">
        <f t="shared" si="3"/>
        <v>179792882</v>
      </c>
      <c r="I38" s="2">
        <f t="shared" si="3"/>
        <v>-25346690</v>
      </c>
      <c r="J38" s="2">
        <f t="shared" si="3"/>
        <v>243744822</v>
      </c>
      <c r="K38" s="2">
        <f t="shared" si="3"/>
        <v>-35534446</v>
      </c>
      <c r="L38" s="2">
        <f t="shared" si="3"/>
        <v>114057596</v>
      </c>
      <c r="M38" s="2">
        <f t="shared" si="3"/>
        <v>41938188</v>
      </c>
      <c r="N38" s="2">
        <f t="shared" si="3"/>
        <v>120461338</v>
      </c>
      <c r="O38" s="2">
        <f t="shared" si="3"/>
        <v>-79852873</v>
      </c>
      <c r="P38" s="2">
        <f t="shared" si="3"/>
        <v>90737987</v>
      </c>
      <c r="Q38" s="2">
        <f t="shared" si="3"/>
        <v>729979519</v>
      </c>
      <c r="R38" s="2">
        <f t="shared" si="3"/>
        <v>740864633</v>
      </c>
      <c r="S38" s="2">
        <f t="shared" si="3"/>
        <v>-208758927</v>
      </c>
      <c r="T38" s="2">
        <f t="shared" si="3"/>
        <v>-141199914</v>
      </c>
      <c r="U38" s="2">
        <f t="shared" si="3"/>
        <v>-274814783</v>
      </c>
      <c r="V38" s="2">
        <f t="shared" si="3"/>
        <v>-624773624</v>
      </c>
      <c r="W38" s="2">
        <f t="shared" si="3"/>
        <v>480297169</v>
      </c>
      <c r="X38" s="2">
        <f t="shared" si="3"/>
        <v>-24600379</v>
      </c>
      <c r="Y38" s="2">
        <f t="shared" si="3"/>
        <v>504897548</v>
      </c>
      <c r="Z38" s="34">
        <f>+IF(X38&lt;&gt;0,+(Y38/X38)*100,0)</f>
        <v>-2052.3974366411185</v>
      </c>
      <c r="AA38" s="35">
        <f>+AA17+AA27+AA36</f>
        <v>49225391</v>
      </c>
    </row>
    <row r="39" spans="1:27" ht="12.75">
      <c r="A39" s="23" t="s">
        <v>59</v>
      </c>
      <c r="B39" s="17"/>
      <c r="C39" s="32">
        <v>114433442</v>
      </c>
      <c r="D39" s="32"/>
      <c r="E39" s="33"/>
      <c r="F39" s="2">
        <v>230624320</v>
      </c>
      <c r="G39" s="2">
        <v>185847578</v>
      </c>
      <c r="H39" s="2">
        <f>+G40+H60</f>
        <v>275149792</v>
      </c>
      <c r="I39" s="2">
        <f>+H40+I60</f>
        <v>454942674</v>
      </c>
      <c r="J39" s="2">
        <f>+G39</f>
        <v>185847578</v>
      </c>
      <c r="K39" s="2">
        <f>+I40+K60</f>
        <v>429595984</v>
      </c>
      <c r="L39" s="2">
        <f>+K40+L60</f>
        <v>394070568</v>
      </c>
      <c r="M39" s="2">
        <f>+L40+M60</f>
        <v>508128164</v>
      </c>
      <c r="N39" s="2">
        <f>+K39</f>
        <v>429595984</v>
      </c>
      <c r="O39" s="2">
        <f>+M40+O60</f>
        <v>550066352</v>
      </c>
      <c r="P39" s="2">
        <f>+O40+P60</f>
        <v>470629330</v>
      </c>
      <c r="Q39" s="2">
        <f>+P40+Q60</f>
        <v>561367317</v>
      </c>
      <c r="R39" s="2">
        <f>+O39</f>
        <v>550066352</v>
      </c>
      <c r="S39" s="2">
        <f>+Q40+S60</f>
        <v>1291346836</v>
      </c>
      <c r="T39" s="2">
        <f>+S40+T60</f>
        <v>1082587909</v>
      </c>
      <c r="U39" s="2">
        <f>+T40+U60</f>
        <v>817017883</v>
      </c>
      <c r="V39" s="2">
        <f>+S39</f>
        <v>1291346836</v>
      </c>
      <c r="W39" s="2">
        <f>+G39</f>
        <v>185847578</v>
      </c>
      <c r="X39" s="2">
        <v>230624320</v>
      </c>
      <c r="Y39" s="2">
        <f>+W39-X39</f>
        <v>-44776742</v>
      </c>
      <c r="Z39" s="34">
        <f>+IF(X39&lt;&gt;0,+(Y39/X39)*100,0)</f>
        <v>-19.415446731723694</v>
      </c>
      <c r="AA39" s="35">
        <v>230624320</v>
      </c>
    </row>
    <row r="40" spans="1:27" ht="12.75">
      <c r="A40" s="41" t="s">
        <v>61</v>
      </c>
      <c r="B40" s="42" t="s">
        <v>60</v>
      </c>
      <c r="C40" s="43">
        <f>+C38+C39</f>
        <v>-2728546434</v>
      </c>
      <c r="D40" s="43">
        <f aca="true" t="shared" si="4" ref="D40:AA40">+D38+D39</f>
        <v>0</v>
      </c>
      <c r="E40" s="44">
        <f t="shared" si="4"/>
        <v>-2372663430</v>
      </c>
      <c r="F40" s="45">
        <f t="shared" si="4"/>
        <v>279849711</v>
      </c>
      <c r="G40" s="45">
        <f t="shared" si="4"/>
        <v>275146208</v>
      </c>
      <c r="H40" s="45">
        <f t="shared" si="4"/>
        <v>454942674</v>
      </c>
      <c r="I40" s="45">
        <f t="shared" si="4"/>
        <v>429595984</v>
      </c>
      <c r="J40" s="45">
        <f>+I40</f>
        <v>429595984</v>
      </c>
      <c r="K40" s="45">
        <f t="shared" si="4"/>
        <v>394061538</v>
      </c>
      <c r="L40" s="45">
        <f t="shared" si="4"/>
        <v>508128164</v>
      </c>
      <c r="M40" s="45">
        <f t="shared" si="4"/>
        <v>550066352</v>
      </c>
      <c r="N40" s="45">
        <f>+M40</f>
        <v>550066352</v>
      </c>
      <c r="O40" s="45">
        <f t="shared" si="4"/>
        <v>470213479</v>
      </c>
      <c r="P40" s="45">
        <f t="shared" si="4"/>
        <v>561367317</v>
      </c>
      <c r="Q40" s="45">
        <f t="shared" si="4"/>
        <v>1291346836</v>
      </c>
      <c r="R40" s="45">
        <f>+Q40</f>
        <v>1291346836</v>
      </c>
      <c r="S40" s="45">
        <f t="shared" si="4"/>
        <v>1082587909</v>
      </c>
      <c r="T40" s="45">
        <f t="shared" si="4"/>
        <v>941387995</v>
      </c>
      <c r="U40" s="45">
        <f t="shared" si="4"/>
        <v>542203100</v>
      </c>
      <c r="V40" s="45">
        <f>+U40</f>
        <v>542203100</v>
      </c>
      <c r="W40" s="45">
        <f>+V40</f>
        <v>542203100</v>
      </c>
      <c r="X40" s="45">
        <f t="shared" si="4"/>
        <v>206023941</v>
      </c>
      <c r="Y40" s="45">
        <f t="shared" si="4"/>
        <v>460120806</v>
      </c>
      <c r="Z40" s="46">
        <f>+IF(X40&lt;&gt;0,+(Y40/X40)*100,0)</f>
        <v>223.3336590721755</v>
      </c>
      <c r="AA40" s="47">
        <f t="shared" si="4"/>
        <v>279849711</v>
      </c>
    </row>
    <row r="41" spans="1:27" ht="12.75">
      <c r="A41" s="48" t="s">
        <v>89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90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21" ht="12.75" hidden="1">
      <c r="G60">
        <v>185847578</v>
      </c>
      <c r="H60">
        <v>3584</v>
      </c>
      <c r="J60">
        <v>185847578</v>
      </c>
      <c r="L60">
        <v>9030</v>
      </c>
      <c r="P60">
        <v>415851</v>
      </c>
      <c r="U60">
        <v>-124370112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/>
      <c r="D14" s="18"/>
      <c r="E14" s="19">
        <v>-230699067</v>
      </c>
      <c r="F14" s="20">
        <v>-237125212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>
        <v>-237125212</v>
      </c>
      <c r="Y14" s="20">
        <v>237125212</v>
      </c>
      <c r="Z14" s="21">
        <v>-100</v>
      </c>
      <c r="AA14" s="22">
        <v>-237125212</v>
      </c>
    </row>
    <row r="15" spans="1:27" ht="12.75">
      <c r="A15" s="23" t="s">
        <v>42</v>
      </c>
      <c r="B15" s="17"/>
      <c r="C15" s="18"/>
      <c r="D15" s="18"/>
      <c r="E15" s="19">
        <v>-135000</v>
      </c>
      <c r="F15" s="20">
        <v>-135000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-135000</v>
      </c>
      <c r="Y15" s="20">
        <v>135000</v>
      </c>
      <c r="Z15" s="21">
        <v>-100</v>
      </c>
      <c r="AA15" s="22">
        <v>-135000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0</v>
      </c>
      <c r="D17" s="26">
        <f>SUM(D6:D16)</f>
        <v>0</v>
      </c>
      <c r="E17" s="27">
        <f t="shared" si="0"/>
        <v>-230834067</v>
      </c>
      <c r="F17" s="28">
        <f t="shared" si="0"/>
        <v>-237260212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8">
        <f t="shared" si="0"/>
        <v>0</v>
      </c>
      <c r="K17" s="28">
        <f t="shared" si="0"/>
        <v>0</v>
      </c>
      <c r="L17" s="28">
        <f t="shared" si="0"/>
        <v>0</v>
      </c>
      <c r="M17" s="28">
        <f t="shared" si="0"/>
        <v>0</v>
      </c>
      <c r="N17" s="28">
        <f t="shared" si="0"/>
        <v>0</v>
      </c>
      <c r="O17" s="28">
        <f t="shared" si="0"/>
        <v>0</v>
      </c>
      <c r="P17" s="28">
        <f t="shared" si="0"/>
        <v>0</v>
      </c>
      <c r="Q17" s="28">
        <f t="shared" si="0"/>
        <v>0</v>
      </c>
      <c r="R17" s="28">
        <f t="shared" si="0"/>
        <v>0</v>
      </c>
      <c r="S17" s="28">
        <f t="shared" si="0"/>
        <v>0</v>
      </c>
      <c r="T17" s="28">
        <f t="shared" si="0"/>
        <v>0</v>
      </c>
      <c r="U17" s="28">
        <f t="shared" si="0"/>
        <v>0</v>
      </c>
      <c r="V17" s="28">
        <f t="shared" si="0"/>
        <v>0</v>
      </c>
      <c r="W17" s="28">
        <f t="shared" si="0"/>
        <v>0</v>
      </c>
      <c r="X17" s="28">
        <f t="shared" si="0"/>
        <v>-237260212</v>
      </c>
      <c r="Y17" s="28">
        <f t="shared" si="0"/>
        <v>237260212</v>
      </c>
      <c r="Z17" s="29">
        <f>+IF(X17&lt;&gt;0,+(Y17/X17)*100,0)</f>
        <v>-100</v>
      </c>
      <c r="AA17" s="30">
        <f>SUM(AA6:AA16)</f>
        <v>-237260212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>
        <v>-153000000</v>
      </c>
      <c r="F24" s="20">
        <v>-153000000</v>
      </c>
      <c r="G24" s="20">
        <v>12750000</v>
      </c>
      <c r="H24" s="20"/>
      <c r="I24" s="20"/>
      <c r="J24" s="20">
        <v>12750000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>
        <v>12750000</v>
      </c>
      <c r="X24" s="20"/>
      <c r="Y24" s="20">
        <v>12750000</v>
      </c>
      <c r="Z24" s="21"/>
      <c r="AA24" s="22">
        <v>-153000000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-153000000</v>
      </c>
      <c r="F27" s="28">
        <f t="shared" si="1"/>
        <v>-153000000</v>
      </c>
      <c r="G27" s="28">
        <f t="shared" si="1"/>
        <v>12750000</v>
      </c>
      <c r="H27" s="28">
        <f t="shared" si="1"/>
        <v>0</v>
      </c>
      <c r="I27" s="28">
        <f t="shared" si="1"/>
        <v>0</v>
      </c>
      <c r="J27" s="28">
        <f t="shared" si="1"/>
        <v>12750000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12750000</v>
      </c>
      <c r="X27" s="28">
        <f t="shared" si="1"/>
        <v>0</v>
      </c>
      <c r="Y27" s="28">
        <f t="shared" si="1"/>
        <v>12750000</v>
      </c>
      <c r="Z27" s="29">
        <f>+IF(X27&lt;&gt;0,+(Y27/X27)*100,0)</f>
        <v>0</v>
      </c>
      <c r="AA27" s="30">
        <f>SUM(AA21:AA26)</f>
        <v>-153000000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/>
      <c r="D33" s="18"/>
      <c r="E33" s="19">
        <v>2001783</v>
      </c>
      <c r="F33" s="20">
        <v>-74947</v>
      </c>
      <c r="G33" s="20">
        <v>-166815</v>
      </c>
      <c r="H33" s="36"/>
      <c r="I33" s="36"/>
      <c r="J33" s="36">
        <v>-166815</v>
      </c>
      <c r="K33" s="20"/>
      <c r="L33" s="20"/>
      <c r="M33" s="20"/>
      <c r="N33" s="20"/>
      <c r="O33" s="36"/>
      <c r="P33" s="36"/>
      <c r="Q33" s="36"/>
      <c r="R33" s="20"/>
      <c r="S33" s="20"/>
      <c r="T33" s="20"/>
      <c r="U33" s="20"/>
      <c r="V33" s="36"/>
      <c r="W33" s="36">
        <v>-166815</v>
      </c>
      <c r="X33" s="36">
        <v>1926836</v>
      </c>
      <c r="Y33" s="20">
        <v>-2093651</v>
      </c>
      <c r="Z33" s="21">
        <v>-108.66</v>
      </c>
      <c r="AA33" s="22">
        <v>-74947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0</v>
      </c>
      <c r="D36" s="26">
        <f>SUM(D31:D35)</f>
        <v>0</v>
      </c>
      <c r="E36" s="27">
        <f t="shared" si="2"/>
        <v>2001783</v>
      </c>
      <c r="F36" s="28">
        <f t="shared" si="2"/>
        <v>-74947</v>
      </c>
      <c r="G36" s="28">
        <f t="shared" si="2"/>
        <v>-166815</v>
      </c>
      <c r="H36" s="28">
        <f t="shared" si="2"/>
        <v>0</v>
      </c>
      <c r="I36" s="28">
        <f t="shared" si="2"/>
        <v>0</v>
      </c>
      <c r="J36" s="28">
        <f t="shared" si="2"/>
        <v>-166815</v>
      </c>
      <c r="K36" s="28">
        <f t="shared" si="2"/>
        <v>0</v>
      </c>
      <c r="L36" s="28">
        <f t="shared" si="2"/>
        <v>0</v>
      </c>
      <c r="M36" s="28">
        <f t="shared" si="2"/>
        <v>0</v>
      </c>
      <c r="N36" s="28">
        <f t="shared" si="2"/>
        <v>0</v>
      </c>
      <c r="O36" s="28">
        <f t="shared" si="2"/>
        <v>0</v>
      </c>
      <c r="P36" s="28">
        <f t="shared" si="2"/>
        <v>0</v>
      </c>
      <c r="Q36" s="28">
        <f t="shared" si="2"/>
        <v>0</v>
      </c>
      <c r="R36" s="28">
        <f t="shared" si="2"/>
        <v>0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-166815</v>
      </c>
      <c r="X36" s="28">
        <f t="shared" si="2"/>
        <v>1926836</v>
      </c>
      <c r="Y36" s="28">
        <f t="shared" si="2"/>
        <v>-2093651</v>
      </c>
      <c r="Z36" s="29">
        <f>+IF(X36&lt;&gt;0,+(Y36/X36)*100,0)</f>
        <v>-108.65745709546634</v>
      </c>
      <c r="AA36" s="30">
        <f>SUM(AA31:AA35)</f>
        <v>-74947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0</v>
      </c>
      <c r="D38" s="32">
        <f>+D17+D27+D36</f>
        <v>0</v>
      </c>
      <c r="E38" s="33">
        <f t="shared" si="3"/>
        <v>-381832284</v>
      </c>
      <c r="F38" s="2">
        <f t="shared" si="3"/>
        <v>-390335159</v>
      </c>
      <c r="G38" s="2">
        <f t="shared" si="3"/>
        <v>12583185</v>
      </c>
      <c r="H38" s="2">
        <f t="shared" si="3"/>
        <v>0</v>
      </c>
      <c r="I38" s="2">
        <f t="shared" si="3"/>
        <v>0</v>
      </c>
      <c r="J38" s="2">
        <f t="shared" si="3"/>
        <v>12583185</v>
      </c>
      <c r="K38" s="2">
        <f t="shared" si="3"/>
        <v>0</v>
      </c>
      <c r="L38" s="2">
        <f t="shared" si="3"/>
        <v>0</v>
      </c>
      <c r="M38" s="2">
        <f t="shared" si="3"/>
        <v>0</v>
      </c>
      <c r="N38" s="2">
        <f t="shared" si="3"/>
        <v>0</v>
      </c>
      <c r="O38" s="2">
        <f t="shared" si="3"/>
        <v>0</v>
      </c>
      <c r="P38" s="2">
        <f t="shared" si="3"/>
        <v>0</v>
      </c>
      <c r="Q38" s="2">
        <f t="shared" si="3"/>
        <v>0</v>
      </c>
      <c r="R38" s="2">
        <f t="shared" si="3"/>
        <v>0</v>
      </c>
      <c r="S38" s="2">
        <f t="shared" si="3"/>
        <v>0</v>
      </c>
      <c r="T38" s="2">
        <f t="shared" si="3"/>
        <v>0</v>
      </c>
      <c r="U38" s="2">
        <f t="shared" si="3"/>
        <v>0</v>
      </c>
      <c r="V38" s="2">
        <f t="shared" si="3"/>
        <v>0</v>
      </c>
      <c r="W38" s="2">
        <f t="shared" si="3"/>
        <v>12583185</v>
      </c>
      <c r="X38" s="2">
        <f t="shared" si="3"/>
        <v>-235333376</v>
      </c>
      <c r="Y38" s="2">
        <f t="shared" si="3"/>
        <v>247916561</v>
      </c>
      <c r="Z38" s="34">
        <f>+IF(X38&lt;&gt;0,+(Y38/X38)*100,0)</f>
        <v>-105.34696149516844</v>
      </c>
      <c r="AA38" s="35">
        <f>+AA17+AA27+AA36</f>
        <v>-390335159</v>
      </c>
    </row>
    <row r="39" spans="1:27" ht="12.75">
      <c r="A39" s="23" t="s">
        <v>59</v>
      </c>
      <c r="B39" s="17"/>
      <c r="C39" s="32"/>
      <c r="D39" s="32"/>
      <c r="E39" s="33">
        <v>62000000</v>
      </c>
      <c r="F39" s="2">
        <v>5430167</v>
      </c>
      <c r="G39" s="2"/>
      <c r="H39" s="2">
        <f>+G40+H60</f>
        <v>12583185</v>
      </c>
      <c r="I39" s="2">
        <f>+H40+I60</f>
        <v>12583185</v>
      </c>
      <c r="J39" s="2">
        <f>+G39</f>
        <v>0</v>
      </c>
      <c r="K39" s="2">
        <f>+I40+K60</f>
        <v>12583185</v>
      </c>
      <c r="L39" s="2">
        <f>+K40+L60</f>
        <v>12583185</v>
      </c>
      <c r="M39" s="2">
        <f>+L40+M60</f>
        <v>12583185</v>
      </c>
      <c r="N39" s="2">
        <f>+K39</f>
        <v>12583185</v>
      </c>
      <c r="O39" s="2">
        <f>+M40+O60</f>
        <v>12583185</v>
      </c>
      <c r="P39" s="2">
        <f>+O40+P60</f>
        <v>12583185</v>
      </c>
      <c r="Q39" s="2">
        <f>+P40+Q60</f>
        <v>12583185</v>
      </c>
      <c r="R39" s="2">
        <f>+O39</f>
        <v>12583185</v>
      </c>
      <c r="S39" s="2">
        <f>+Q40+S60</f>
        <v>12583185</v>
      </c>
      <c r="T39" s="2">
        <f>+S40+T60</f>
        <v>12583185</v>
      </c>
      <c r="U39" s="2">
        <f>+T40+U60</f>
        <v>12583185</v>
      </c>
      <c r="V39" s="2">
        <f>+S39</f>
        <v>12583185</v>
      </c>
      <c r="W39" s="2">
        <f>+G39</f>
        <v>0</v>
      </c>
      <c r="X39" s="2">
        <v>452514</v>
      </c>
      <c r="Y39" s="2">
        <f>+W39-X39</f>
        <v>-452514</v>
      </c>
      <c r="Z39" s="34">
        <f>+IF(X39&lt;&gt;0,+(Y39/X39)*100,0)</f>
        <v>-100</v>
      </c>
      <c r="AA39" s="35">
        <v>5430167</v>
      </c>
    </row>
    <row r="40" spans="1:27" ht="12.75">
      <c r="A40" s="41" t="s">
        <v>61</v>
      </c>
      <c r="B40" s="42" t="s">
        <v>60</v>
      </c>
      <c r="C40" s="43">
        <f>+C38+C39</f>
        <v>0</v>
      </c>
      <c r="D40" s="43">
        <f aca="true" t="shared" si="4" ref="D40:AA40">+D38+D39</f>
        <v>0</v>
      </c>
      <c r="E40" s="44">
        <f t="shared" si="4"/>
        <v>-319832284</v>
      </c>
      <c r="F40" s="45">
        <f t="shared" si="4"/>
        <v>-384904992</v>
      </c>
      <c r="G40" s="45">
        <f t="shared" si="4"/>
        <v>12583185</v>
      </c>
      <c r="H40" s="45">
        <f t="shared" si="4"/>
        <v>12583185</v>
      </c>
      <c r="I40" s="45">
        <f t="shared" si="4"/>
        <v>12583185</v>
      </c>
      <c r="J40" s="45">
        <f>+I40</f>
        <v>12583185</v>
      </c>
      <c r="K40" s="45">
        <f t="shared" si="4"/>
        <v>12583185</v>
      </c>
      <c r="L40" s="45">
        <f t="shared" si="4"/>
        <v>12583185</v>
      </c>
      <c r="M40" s="45">
        <f t="shared" si="4"/>
        <v>12583185</v>
      </c>
      <c r="N40" s="45">
        <f>+M40</f>
        <v>12583185</v>
      </c>
      <c r="O40" s="45">
        <f t="shared" si="4"/>
        <v>12583185</v>
      </c>
      <c r="P40" s="45">
        <f t="shared" si="4"/>
        <v>12583185</v>
      </c>
      <c r="Q40" s="45">
        <f t="shared" si="4"/>
        <v>12583185</v>
      </c>
      <c r="R40" s="45">
        <f>+Q40</f>
        <v>12583185</v>
      </c>
      <c r="S40" s="45">
        <f t="shared" si="4"/>
        <v>12583185</v>
      </c>
      <c r="T40" s="45">
        <f t="shared" si="4"/>
        <v>12583185</v>
      </c>
      <c r="U40" s="45">
        <f t="shared" si="4"/>
        <v>12583185</v>
      </c>
      <c r="V40" s="45">
        <f>+U40</f>
        <v>12583185</v>
      </c>
      <c r="W40" s="45">
        <f>+V40</f>
        <v>12583185</v>
      </c>
      <c r="X40" s="45">
        <f t="shared" si="4"/>
        <v>-234880862</v>
      </c>
      <c r="Y40" s="45">
        <f t="shared" si="4"/>
        <v>247464047</v>
      </c>
      <c r="Z40" s="46">
        <f>+IF(X40&lt;&gt;0,+(Y40/X40)*100,0)</f>
        <v>-105.35726278116265</v>
      </c>
      <c r="AA40" s="47">
        <f t="shared" si="4"/>
        <v>-384904992</v>
      </c>
    </row>
    <row r="41" spans="1:27" ht="12.75">
      <c r="A41" s="48" t="s">
        <v>89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90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>
        <v>68027000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-586944542</v>
      </c>
      <c r="D14" s="18"/>
      <c r="E14" s="19">
        <v>-710833000</v>
      </c>
      <c r="F14" s="20">
        <v>-672856000</v>
      </c>
      <c r="G14" s="20">
        <v>-34453061</v>
      </c>
      <c r="H14" s="20">
        <v>-52337524</v>
      </c>
      <c r="I14" s="20">
        <v>-53313927</v>
      </c>
      <c r="J14" s="20">
        <v>-140104512</v>
      </c>
      <c r="K14" s="20">
        <v>-58646574</v>
      </c>
      <c r="L14" s="20">
        <v>-56992711</v>
      </c>
      <c r="M14" s="20">
        <v>-52971001</v>
      </c>
      <c r="N14" s="20">
        <v>-168610286</v>
      </c>
      <c r="O14" s="20">
        <v>-46098648</v>
      </c>
      <c r="P14" s="20">
        <v>-50908362</v>
      </c>
      <c r="Q14" s="20">
        <v>-75514550</v>
      </c>
      <c r="R14" s="20">
        <v>-172521560</v>
      </c>
      <c r="S14" s="20">
        <v>-34066721</v>
      </c>
      <c r="T14" s="20">
        <v>-48647435</v>
      </c>
      <c r="U14" s="20">
        <v>-24695497</v>
      </c>
      <c r="V14" s="20">
        <v>-107409653</v>
      </c>
      <c r="W14" s="20">
        <v>-588646011</v>
      </c>
      <c r="X14" s="20">
        <v>-672856000</v>
      </c>
      <c r="Y14" s="20">
        <v>84209989</v>
      </c>
      <c r="Z14" s="21">
        <v>-12.52</v>
      </c>
      <c r="AA14" s="22">
        <v>-672856000</v>
      </c>
    </row>
    <row r="15" spans="1:27" ht="12.75">
      <c r="A15" s="23" t="s">
        <v>42</v>
      </c>
      <c r="B15" s="17"/>
      <c r="C15" s="18">
        <v>-298878</v>
      </c>
      <c r="D15" s="18"/>
      <c r="E15" s="19">
        <v>-470000</v>
      </c>
      <c r="F15" s="20">
        <v>-470000</v>
      </c>
      <c r="G15" s="20"/>
      <c r="H15" s="20"/>
      <c r="I15" s="20"/>
      <c r="J15" s="20"/>
      <c r="K15" s="20">
        <v>-45942</v>
      </c>
      <c r="L15" s="20"/>
      <c r="M15" s="20">
        <v>-33832</v>
      </c>
      <c r="N15" s="20">
        <v>-79774</v>
      </c>
      <c r="O15" s="20"/>
      <c r="P15" s="20"/>
      <c r="Q15" s="20">
        <v>-21410</v>
      </c>
      <c r="R15" s="20">
        <v>-21410</v>
      </c>
      <c r="S15" s="20"/>
      <c r="T15" s="20"/>
      <c r="U15" s="20">
        <v>-8666</v>
      </c>
      <c r="V15" s="20">
        <v>-8666</v>
      </c>
      <c r="W15" s="20">
        <v>-109850</v>
      </c>
      <c r="X15" s="20">
        <v>-470000</v>
      </c>
      <c r="Y15" s="20">
        <v>360150</v>
      </c>
      <c r="Z15" s="21">
        <v>-76.63</v>
      </c>
      <c r="AA15" s="22">
        <v>-470000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-587243420</v>
      </c>
      <c r="D17" s="26">
        <f>SUM(D6:D16)</f>
        <v>0</v>
      </c>
      <c r="E17" s="27">
        <f t="shared" si="0"/>
        <v>-643276000</v>
      </c>
      <c r="F17" s="28">
        <f t="shared" si="0"/>
        <v>-673326000</v>
      </c>
      <c r="G17" s="28">
        <f t="shared" si="0"/>
        <v>-34453061</v>
      </c>
      <c r="H17" s="28">
        <f t="shared" si="0"/>
        <v>-52337524</v>
      </c>
      <c r="I17" s="28">
        <f t="shared" si="0"/>
        <v>-53313927</v>
      </c>
      <c r="J17" s="28">
        <f t="shared" si="0"/>
        <v>-140104512</v>
      </c>
      <c r="K17" s="28">
        <f t="shared" si="0"/>
        <v>-58692516</v>
      </c>
      <c r="L17" s="28">
        <f t="shared" si="0"/>
        <v>-56992711</v>
      </c>
      <c r="M17" s="28">
        <f t="shared" si="0"/>
        <v>-53004833</v>
      </c>
      <c r="N17" s="28">
        <f t="shared" si="0"/>
        <v>-168690060</v>
      </c>
      <c r="O17" s="28">
        <f t="shared" si="0"/>
        <v>-46098648</v>
      </c>
      <c r="P17" s="28">
        <f t="shared" si="0"/>
        <v>-50908362</v>
      </c>
      <c r="Q17" s="28">
        <f t="shared" si="0"/>
        <v>-75535960</v>
      </c>
      <c r="R17" s="28">
        <f t="shared" si="0"/>
        <v>-172542970</v>
      </c>
      <c r="S17" s="28">
        <f t="shared" si="0"/>
        <v>-34066721</v>
      </c>
      <c r="T17" s="28">
        <f t="shared" si="0"/>
        <v>-48647435</v>
      </c>
      <c r="U17" s="28">
        <f t="shared" si="0"/>
        <v>-24704163</v>
      </c>
      <c r="V17" s="28">
        <f t="shared" si="0"/>
        <v>-107418319</v>
      </c>
      <c r="W17" s="28">
        <f t="shared" si="0"/>
        <v>-588755861</v>
      </c>
      <c r="X17" s="28">
        <f t="shared" si="0"/>
        <v>-673326000</v>
      </c>
      <c r="Y17" s="28">
        <f t="shared" si="0"/>
        <v>84570139</v>
      </c>
      <c r="Z17" s="29">
        <f>+IF(X17&lt;&gt;0,+(Y17/X17)*100,0)</f>
        <v>-12.5600584263789</v>
      </c>
      <c r="AA17" s="30">
        <f>SUM(AA6:AA16)</f>
        <v>-673326000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/>
      <c r="D33" s="18"/>
      <c r="E33" s="19"/>
      <c r="F33" s="20"/>
      <c r="G33" s="20"/>
      <c r="H33" s="36"/>
      <c r="I33" s="36"/>
      <c r="J33" s="36"/>
      <c r="K33" s="20"/>
      <c r="L33" s="20"/>
      <c r="M33" s="20"/>
      <c r="N33" s="20"/>
      <c r="O33" s="36"/>
      <c r="P33" s="36"/>
      <c r="Q33" s="36"/>
      <c r="R33" s="20"/>
      <c r="S33" s="20"/>
      <c r="T33" s="20"/>
      <c r="U33" s="20"/>
      <c r="V33" s="36"/>
      <c r="W33" s="36"/>
      <c r="X33" s="36"/>
      <c r="Y33" s="20"/>
      <c r="Z33" s="21"/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0</v>
      </c>
      <c r="D36" s="26">
        <f>SUM(D31:D35)</f>
        <v>0</v>
      </c>
      <c r="E36" s="27">
        <f t="shared" si="2"/>
        <v>0</v>
      </c>
      <c r="F36" s="28">
        <f t="shared" si="2"/>
        <v>0</v>
      </c>
      <c r="G36" s="28">
        <f t="shared" si="2"/>
        <v>0</v>
      </c>
      <c r="H36" s="28">
        <f t="shared" si="2"/>
        <v>0</v>
      </c>
      <c r="I36" s="28">
        <f t="shared" si="2"/>
        <v>0</v>
      </c>
      <c r="J36" s="28">
        <f t="shared" si="2"/>
        <v>0</v>
      </c>
      <c r="K36" s="28">
        <f t="shared" si="2"/>
        <v>0</v>
      </c>
      <c r="L36" s="28">
        <f t="shared" si="2"/>
        <v>0</v>
      </c>
      <c r="M36" s="28">
        <f t="shared" si="2"/>
        <v>0</v>
      </c>
      <c r="N36" s="28">
        <f t="shared" si="2"/>
        <v>0</v>
      </c>
      <c r="O36" s="28">
        <f t="shared" si="2"/>
        <v>0</v>
      </c>
      <c r="P36" s="28">
        <f t="shared" si="2"/>
        <v>0</v>
      </c>
      <c r="Q36" s="28">
        <f t="shared" si="2"/>
        <v>0</v>
      </c>
      <c r="R36" s="28">
        <f t="shared" si="2"/>
        <v>0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0</v>
      </c>
      <c r="X36" s="28">
        <f t="shared" si="2"/>
        <v>0</v>
      </c>
      <c r="Y36" s="28">
        <f t="shared" si="2"/>
        <v>0</v>
      </c>
      <c r="Z36" s="29">
        <f>+IF(X36&lt;&gt;0,+(Y36/X36)*100,0)</f>
        <v>0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-587243420</v>
      </c>
      <c r="D38" s="32">
        <f>+D17+D27+D36</f>
        <v>0</v>
      </c>
      <c r="E38" s="33">
        <f t="shared" si="3"/>
        <v>-643276000</v>
      </c>
      <c r="F38" s="2">
        <f t="shared" si="3"/>
        <v>-673326000</v>
      </c>
      <c r="G38" s="2">
        <f t="shared" si="3"/>
        <v>-34453061</v>
      </c>
      <c r="H38" s="2">
        <f t="shared" si="3"/>
        <v>-52337524</v>
      </c>
      <c r="I38" s="2">
        <f t="shared" si="3"/>
        <v>-53313927</v>
      </c>
      <c r="J38" s="2">
        <f t="shared" si="3"/>
        <v>-140104512</v>
      </c>
      <c r="K38" s="2">
        <f t="shared" si="3"/>
        <v>-58692516</v>
      </c>
      <c r="L38" s="2">
        <f t="shared" si="3"/>
        <v>-56992711</v>
      </c>
      <c r="M38" s="2">
        <f t="shared" si="3"/>
        <v>-53004833</v>
      </c>
      <c r="N38" s="2">
        <f t="shared" si="3"/>
        <v>-168690060</v>
      </c>
      <c r="O38" s="2">
        <f t="shared" si="3"/>
        <v>-46098648</v>
      </c>
      <c r="P38" s="2">
        <f t="shared" si="3"/>
        <v>-50908362</v>
      </c>
      <c r="Q38" s="2">
        <f t="shared" si="3"/>
        <v>-75535960</v>
      </c>
      <c r="R38" s="2">
        <f t="shared" si="3"/>
        <v>-172542970</v>
      </c>
      <c r="S38" s="2">
        <f t="shared" si="3"/>
        <v>-34066721</v>
      </c>
      <c r="T38" s="2">
        <f t="shared" si="3"/>
        <v>-48647435</v>
      </c>
      <c r="U38" s="2">
        <f t="shared" si="3"/>
        <v>-24704163</v>
      </c>
      <c r="V38" s="2">
        <f t="shared" si="3"/>
        <v>-107418319</v>
      </c>
      <c r="W38" s="2">
        <f t="shared" si="3"/>
        <v>-588755861</v>
      </c>
      <c r="X38" s="2">
        <f t="shared" si="3"/>
        <v>-673326000</v>
      </c>
      <c r="Y38" s="2">
        <f t="shared" si="3"/>
        <v>84570139</v>
      </c>
      <c r="Z38" s="34">
        <f>+IF(X38&lt;&gt;0,+(Y38/X38)*100,0)</f>
        <v>-12.5600584263789</v>
      </c>
      <c r="AA38" s="35">
        <f>+AA17+AA27+AA36</f>
        <v>-673326000</v>
      </c>
    </row>
    <row r="39" spans="1:27" ht="12.75">
      <c r="A39" s="23" t="s">
        <v>59</v>
      </c>
      <c r="B39" s="17"/>
      <c r="C39" s="32">
        <v>274315290</v>
      </c>
      <c r="D39" s="32"/>
      <c r="E39" s="33">
        <v>138067262</v>
      </c>
      <c r="F39" s="2">
        <v>274315288</v>
      </c>
      <c r="G39" s="2"/>
      <c r="H39" s="2">
        <f>+G40+H60</f>
        <v>-34454751</v>
      </c>
      <c r="I39" s="2">
        <f>+H40+I60</f>
        <v>-86791975</v>
      </c>
      <c r="J39" s="2">
        <f>+G39</f>
        <v>0</v>
      </c>
      <c r="K39" s="2">
        <f>+I40+K60</f>
        <v>-140104512</v>
      </c>
      <c r="L39" s="2">
        <f>+K40+L60</f>
        <v>-198797028</v>
      </c>
      <c r="M39" s="2">
        <f>+L40+M60</f>
        <v>-255789739</v>
      </c>
      <c r="N39" s="2">
        <f>+K39</f>
        <v>-140104512</v>
      </c>
      <c r="O39" s="2">
        <f>+M40+O60</f>
        <v>-308794572</v>
      </c>
      <c r="P39" s="2">
        <f>+O40+P60</f>
        <v>-354893710</v>
      </c>
      <c r="Q39" s="2">
        <f>+P40+Q60</f>
        <v>-405802072</v>
      </c>
      <c r="R39" s="2">
        <f>+O39</f>
        <v>-308794572</v>
      </c>
      <c r="S39" s="2">
        <f>+Q40+S60</f>
        <v>-481338032</v>
      </c>
      <c r="T39" s="2">
        <f>+S40+T60</f>
        <v>-515404753</v>
      </c>
      <c r="U39" s="2">
        <f>+T40+U60</f>
        <v>-564052208</v>
      </c>
      <c r="V39" s="2">
        <f>+S39</f>
        <v>-481338032</v>
      </c>
      <c r="W39" s="2">
        <f>+G39</f>
        <v>0</v>
      </c>
      <c r="X39" s="2">
        <v>274315288</v>
      </c>
      <c r="Y39" s="2">
        <f>+W39-X39</f>
        <v>-274315288</v>
      </c>
      <c r="Z39" s="34">
        <f>+IF(X39&lt;&gt;0,+(Y39/X39)*100,0)</f>
        <v>-100</v>
      </c>
      <c r="AA39" s="35">
        <v>274315288</v>
      </c>
    </row>
    <row r="40" spans="1:27" ht="12.75">
      <c r="A40" s="41" t="s">
        <v>61</v>
      </c>
      <c r="B40" s="42" t="s">
        <v>60</v>
      </c>
      <c r="C40" s="43">
        <f>+C38+C39</f>
        <v>-312928130</v>
      </c>
      <c r="D40" s="43">
        <f aca="true" t="shared" si="4" ref="D40:AA40">+D38+D39</f>
        <v>0</v>
      </c>
      <c r="E40" s="44">
        <f t="shared" si="4"/>
        <v>-505208738</v>
      </c>
      <c r="F40" s="45">
        <f t="shared" si="4"/>
        <v>-399010712</v>
      </c>
      <c r="G40" s="45">
        <f t="shared" si="4"/>
        <v>-34453061</v>
      </c>
      <c r="H40" s="45">
        <f t="shared" si="4"/>
        <v>-86792275</v>
      </c>
      <c r="I40" s="45">
        <f t="shared" si="4"/>
        <v>-140105902</v>
      </c>
      <c r="J40" s="45">
        <f>+I40</f>
        <v>-140105902</v>
      </c>
      <c r="K40" s="45">
        <f t="shared" si="4"/>
        <v>-198797028</v>
      </c>
      <c r="L40" s="45">
        <f t="shared" si="4"/>
        <v>-255789739</v>
      </c>
      <c r="M40" s="45">
        <f t="shared" si="4"/>
        <v>-308794572</v>
      </c>
      <c r="N40" s="45">
        <f>+M40</f>
        <v>-308794572</v>
      </c>
      <c r="O40" s="45">
        <f t="shared" si="4"/>
        <v>-354893220</v>
      </c>
      <c r="P40" s="45">
        <f t="shared" si="4"/>
        <v>-405802072</v>
      </c>
      <c r="Q40" s="45">
        <f t="shared" si="4"/>
        <v>-481338032</v>
      </c>
      <c r="R40" s="45">
        <f>+Q40</f>
        <v>-481338032</v>
      </c>
      <c r="S40" s="45">
        <f t="shared" si="4"/>
        <v>-515404753</v>
      </c>
      <c r="T40" s="45">
        <f t="shared" si="4"/>
        <v>-564052188</v>
      </c>
      <c r="U40" s="45">
        <f t="shared" si="4"/>
        <v>-588756371</v>
      </c>
      <c r="V40" s="45">
        <f>+U40</f>
        <v>-588756371</v>
      </c>
      <c r="W40" s="45">
        <f>+V40</f>
        <v>-588756371</v>
      </c>
      <c r="X40" s="45">
        <f t="shared" si="4"/>
        <v>-399010712</v>
      </c>
      <c r="Y40" s="45">
        <f t="shared" si="4"/>
        <v>-189745149</v>
      </c>
      <c r="Z40" s="46">
        <f>+IF(X40&lt;&gt;0,+(Y40/X40)*100,0)</f>
        <v>47.55389850285523</v>
      </c>
      <c r="AA40" s="47">
        <f t="shared" si="4"/>
        <v>-399010712</v>
      </c>
    </row>
    <row r="41" spans="1:27" ht="12.75">
      <c r="A41" s="48" t="s">
        <v>89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90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8:21" ht="12.75" hidden="1">
      <c r="H60">
        <v>-1690</v>
      </c>
      <c r="I60">
        <v>300</v>
      </c>
      <c r="K60">
        <v>1390</v>
      </c>
      <c r="N60">
        <v>1390</v>
      </c>
      <c r="P60">
        <v>-490</v>
      </c>
      <c r="U60">
        <v>-20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23439158</v>
      </c>
      <c r="D6" s="18"/>
      <c r="E6" s="19">
        <v>60349392</v>
      </c>
      <c r="F6" s="20">
        <v>73145675</v>
      </c>
      <c r="G6" s="20">
        <v>4669267</v>
      </c>
      <c r="H6" s="20">
        <v>4218863</v>
      </c>
      <c r="I6" s="20">
        <v>6172114</v>
      </c>
      <c r="J6" s="20">
        <v>15060244</v>
      </c>
      <c r="K6" s="20">
        <v>3755688</v>
      </c>
      <c r="L6" s="20">
        <v>3869359</v>
      </c>
      <c r="M6" s="20">
        <v>2989876</v>
      </c>
      <c r="N6" s="20">
        <v>10614923</v>
      </c>
      <c r="O6" s="20">
        <v>3805771</v>
      </c>
      <c r="P6" s="20">
        <v>5296584</v>
      </c>
      <c r="Q6" s="20">
        <v>3860819</v>
      </c>
      <c r="R6" s="20">
        <v>12963174</v>
      </c>
      <c r="S6" s="20">
        <v>3222019</v>
      </c>
      <c r="T6" s="20">
        <v>4453059</v>
      </c>
      <c r="U6" s="20"/>
      <c r="V6" s="20">
        <v>7675078</v>
      </c>
      <c r="W6" s="20">
        <v>46313419</v>
      </c>
      <c r="X6" s="20">
        <v>73145675</v>
      </c>
      <c r="Y6" s="20">
        <v>-26832256</v>
      </c>
      <c r="Z6" s="21">
        <v>-36.68</v>
      </c>
      <c r="AA6" s="22">
        <v>73145675</v>
      </c>
    </row>
    <row r="7" spans="1:27" ht="12.75">
      <c r="A7" s="23" t="s">
        <v>34</v>
      </c>
      <c r="B7" s="17"/>
      <c r="C7" s="18">
        <v>162574766</v>
      </c>
      <c r="D7" s="18"/>
      <c r="E7" s="19">
        <v>150842653</v>
      </c>
      <c r="F7" s="20">
        <v>125721807</v>
      </c>
      <c r="G7" s="20">
        <v>12003487</v>
      </c>
      <c r="H7" s="20">
        <v>7934895</v>
      </c>
      <c r="I7" s="20">
        <v>8363947</v>
      </c>
      <c r="J7" s="20">
        <v>28302329</v>
      </c>
      <c r="K7" s="20">
        <v>7979140</v>
      </c>
      <c r="L7" s="20">
        <v>11461148</v>
      </c>
      <c r="M7" s="20">
        <v>8362507</v>
      </c>
      <c r="N7" s="20">
        <v>27802795</v>
      </c>
      <c r="O7" s="20">
        <v>4929107</v>
      </c>
      <c r="P7" s="20">
        <v>11252236</v>
      </c>
      <c r="Q7" s="20">
        <v>8532110</v>
      </c>
      <c r="R7" s="20">
        <v>24713453</v>
      </c>
      <c r="S7" s="20">
        <v>8168800</v>
      </c>
      <c r="T7" s="20">
        <v>5955612</v>
      </c>
      <c r="U7" s="20"/>
      <c r="V7" s="20">
        <v>14124412</v>
      </c>
      <c r="W7" s="20">
        <v>94942989</v>
      </c>
      <c r="X7" s="20">
        <v>125721807</v>
      </c>
      <c r="Y7" s="20">
        <v>-30778818</v>
      </c>
      <c r="Z7" s="21">
        <v>-24.48</v>
      </c>
      <c r="AA7" s="22">
        <v>125721807</v>
      </c>
    </row>
    <row r="8" spans="1:27" ht="12.75">
      <c r="A8" s="23" t="s">
        <v>35</v>
      </c>
      <c r="B8" s="17"/>
      <c r="C8" s="18">
        <v>-18795007</v>
      </c>
      <c r="D8" s="18"/>
      <c r="E8" s="19">
        <v>15095331</v>
      </c>
      <c r="F8" s="20">
        <v>31152310</v>
      </c>
      <c r="G8" s="20">
        <v>1989936</v>
      </c>
      <c r="H8" s="20">
        <v>1263025</v>
      </c>
      <c r="I8" s="20">
        <v>1358171</v>
      </c>
      <c r="J8" s="20">
        <v>4611132</v>
      </c>
      <c r="K8" s="20">
        <v>1592118</v>
      </c>
      <c r="L8" s="20">
        <v>1591544</v>
      </c>
      <c r="M8" s="20">
        <v>1226731</v>
      </c>
      <c r="N8" s="20">
        <v>4410393</v>
      </c>
      <c r="O8" s="20">
        <v>862396</v>
      </c>
      <c r="P8" s="20">
        <v>2000434</v>
      </c>
      <c r="Q8" s="20">
        <v>1411811</v>
      </c>
      <c r="R8" s="20">
        <v>4274641</v>
      </c>
      <c r="S8" s="20">
        <v>849895</v>
      </c>
      <c r="T8" s="20">
        <v>1386227</v>
      </c>
      <c r="U8" s="20"/>
      <c r="V8" s="20">
        <v>2236122</v>
      </c>
      <c r="W8" s="20">
        <v>15532288</v>
      </c>
      <c r="X8" s="20">
        <v>31152310</v>
      </c>
      <c r="Y8" s="20">
        <v>-15620022</v>
      </c>
      <c r="Z8" s="21">
        <v>-50.14</v>
      </c>
      <c r="AA8" s="22">
        <v>31152310</v>
      </c>
    </row>
    <row r="9" spans="1:27" ht="12.75">
      <c r="A9" s="23" t="s">
        <v>36</v>
      </c>
      <c r="B9" s="17" t="s">
        <v>6</v>
      </c>
      <c r="C9" s="18">
        <v>-1843713</v>
      </c>
      <c r="D9" s="18"/>
      <c r="E9" s="19">
        <v>148500132</v>
      </c>
      <c r="F9" s="20">
        <v>139588568</v>
      </c>
      <c r="G9" s="20">
        <v>763153</v>
      </c>
      <c r="H9" s="20">
        <v>638596</v>
      </c>
      <c r="I9" s="20">
        <v>638800</v>
      </c>
      <c r="J9" s="20">
        <v>2040549</v>
      </c>
      <c r="K9" s="20">
        <v>1396722</v>
      </c>
      <c r="L9" s="20">
        <v>834445</v>
      </c>
      <c r="M9" s="20">
        <v>662248</v>
      </c>
      <c r="N9" s="20">
        <v>2893415</v>
      </c>
      <c r="O9" s="20">
        <v>386648</v>
      </c>
      <c r="P9" s="20">
        <v>1192445</v>
      </c>
      <c r="Q9" s="20">
        <v>811290</v>
      </c>
      <c r="R9" s="20">
        <v>2390383</v>
      </c>
      <c r="S9" s="20">
        <v>331376</v>
      </c>
      <c r="T9" s="20">
        <v>681602</v>
      </c>
      <c r="U9" s="20"/>
      <c r="V9" s="20">
        <v>1012978</v>
      </c>
      <c r="W9" s="20">
        <v>8337325</v>
      </c>
      <c r="X9" s="20">
        <v>139588568</v>
      </c>
      <c r="Y9" s="20">
        <v>-131251243</v>
      </c>
      <c r="Z9" s="21">
        <v>-94.03</v>
      </c>
      <c r="AA9" s="22">
        <v>139588568</v>
      </c>
    </row>
    <row r="10" spans="1:27" ht="12.75">
      <c r="A10" s="23" t="s">
        <v>37</v>
      </c>
      <c r="B10" s="17" t="s">
        <v>6</v>
      </c>
      <c r="C10" s="18"/>
      <c r="D10" s="18"/>
      <c r="E10" s="19">
        <v>30000000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-280102287</v>
      </c>
      <c r="D14" s="18"/>
      <c r="E14" s="19">
        <v>-341708544</v>
      </c>
      <c r="F14" s="20">
        <v>-299946436</v>
      </c>
      <c r="G14" s="20">
        <v>-2297005</v>
      </c>
      <c r="H14" s="20">
        <v>-16768832</v>
      </c>
      <c r="I14" s="20">
        <v>-40242056</v>
      </c>
      <c r="J14" s="20">
        <v>-59307893</v>
      </c>
      <c r="K14" s="20">
        <v>-29305986</v>
      </c>
      <c r="L14" s="20">
        <v>-18735854</v>
      </c>
      <c r="M14" s="20">
        <v>-21385572</v>
      </c>
      <c r="N14" s="20">
        <v>-69427412</v>
      </c>
      <c r="O14" s="20">
        <v>-20974674</v>
      </c>
      <c r="P14" s="20">
        <v>-23819060</v>
      </c>
      <c r="Q14" s="20">
        <v>-22704436</v>
      </c>
      <c r="R14" s="20">
        <v>-67498170</v>
      </c>
      <c r="S14" s="20">
        <v>-20444300</v>
      </c>
      <c r="T14" s="20">
        <v>-21899083</v>
      </c>
      <c r="U14" s="20"/>
      <c r="V14" s="20">
        <v>-42343383</v>
      </c>
      <c r="W14" s="20">
        <v>-238576858</v>
      </c>
      <c r="X14" s="20">
        <v>-299946436</v>
      </c>
      <c r="Y14" s="20">
        <v>61369578</v>
      </c>
      <c r="Z14" s="21">
        <v>-20.46</v>
      </c>
      <c r="AA14" s="22">
        <v>-299946436</v>
      </c>
    </row>
    <row r="15" spans="1:27" ht="12.75">
      <c r="A15" s="23" t="s">
        <v>42</v>
      </c>
      <c r="B15" s="17"/>
      <c r="C15" s="18">
        <v>-11964481</v>
      </c>
      <c r="D15" s="18"/>
      <c r="E15" s="19">
        <v>-12624000</v>
      </c>
      <c r="F15" s="20">
        <v>-10168969</v>
      </c>
      <c r="G15" s="20"/>
      <c r="H15" s="20">
        <v>-1296170</v>
      </c>
      <c r="I15" s="20">
        <v>-1896541</v>
      </c>
      <c r="J15" s="20">
        <v>-3192711</v>
      </c>
      <c r="K15" s="20">
        <v>-1409885</v>
      </c>
      <c r="L15" s="20">
        <v>-152574</v>
      </c>
      <c r="M15" s="20">
        <v>-583979</v>
      </c>
      <c r="N15" s="20">
        <v>-2146438</v>
      </c>
      <c r="O15" s="20">
        <v>-592726</v>
      </c>
      <c r="P15" s="20">
        <v>-160051</v>
      </c>
      <c r="Q15" s="20">
        <v>-445808</v>
      </c>
      <c r="R15" s="20">
        <v>-1198585</v>
      </c>
      <c r="S15" s="20">
        <v>-1086357</v>
      </c>
      <c r="T15" s="20">
        <v>-493894</v>
      </c>
      <c r="U15" s="20"/>
      <c r="V15" s="20">
        <v>-1580251</v>
      </c>
      <c r="W15" s="20">
        <v>-8117985</v>
      </c>
      <c r="X15" s="20">
        <v>-10168969</v>
      </c>
      <c r="Y15" s="20">
        <v>2050984</v>
      </c>
      <c r="Z15" s="21">
        <v>-20.17</v>
      </c>
      <c r="AA15" s="22">
        <v>-10168969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>
        <v>-7211584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>
        <v>-7211584</v>
      </c>
      <c r="Y16" s="20">
        <v>7211584</v>
      </c>
      <c r="Z16" s="21">
        <v>-100</v>
      </c>
      <c r="AA16" s="22">
        <v>-7211584</v>
      </c>
    </row>
    <row r="17" spans="1:27" ht="12.75">
      <c r="A17" s="24" t="s">
        <v>44</v>
      </c>
      <c r="B17" s="25"/>
      <c r="C17" s="26">
        <f aca="true" t="shared" si="0" ref="C17:Y17">SUM(C6:C16)</f>
        <v>-126691564</v>
      </c>
      <c r="D17" s="26">
        <f>SUM(D6:D16)</f>
        <v>0</v>
      </c>
      <c r="E17" s="27">
        <f t="shared" si="0"/>
        <v>50454964</v>
      </c>
      <c r="F17" s="28">
        <f t="shared" si="0"/>
        <v>52281371</v>
      </c>
      <c r="G17" s="28">
        <f t="shared" si="0"/>
        <v>17128838</v>
      </c>
      <c r="H17" s="28">
        <f t="shared" si="0"/>
        <v>-4009623</v>
      </c>
      <c r="I17" s="28">
        <f t="shared" si="0"/>
        <v>-25605565</v>
      </c>
      <c r="J17" s="28">
        <f t="shared" si="0"/>
        <v>-12486350</v>
      </c>
      <c r="K17" s="28">
        <f t="shared" si="0"/>
        <v>-15992203</v>
      </c>
      <c r="L17" s="28">
        <f t="shared" si="0"/>
        <v>-1131932</v>
      </c>
      <c r="M17" s="28">
        <f t="shared" si="0"/>
        <v>-8728189</v>
      </c>
      <c r="N17" s="28">
        <f t="shared" si="0"/>
        <v>-25852324</v>
      </c>
      <c r="O17" s="28">
        <f t="shared" si="0"/>
        <v>-11583478</v>
      </c>
      <c r="P17" s="28">
        <f t="shared" si="0"/>
        <v>-4237412</v>
      </c>
      <c r="Q17" s="28">
        <f t="shared" si="0"/>
        <v>-8534214</v>
      </c>
      <c r="R17" s="28">
        <f t="shared" si="0"/>
        <v>-24355104</v>
      </c>
      <c r="S17" s="28">
        <f t="shared" si="0"/>
        <v>-8958567</v>
      </c>
      <c r="T17" s="28">
        <f t="shared" si="0"/>
        <v>-9916477</v>
      </c>
      <c r="U17" s="28">
        <f t="shared" si="0"/>
        <v>0</v>
      </c>
      <c r="V17" s="28">
        <f t="shared" si="0"/>
        <v>-18875044</v>
      </c>
      <c r="W17" s="28">
        <f t="shared" si="0"/>
        <v>-81568822</v>
      </c>
      <c r="X17" s="28">
        <f t="shared" si="0"/>
        <v>52281371</v>
      </c>
      <c r="Y17" s="28">
        <f t="shared" si="0"/>
        <v>-133850193</v>
      </c>
      <c r="Z17" s="29">
        <f>+IF(X17&lt;&gt;0,+(Y17/X17)*100,0)</f>
        <v>-256.01890394190315</v>
      </c>
      <c r="AA17" s="30">
        <f>SUM(AA6:AA16)</f>
        <v>52281371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-8094428</v>
      </c>
      <c r="D26" s="18"/>
      <c r="E26" s="19">
        <v>-63228012</v>
      </c>
      <c r="F26" s="20">
        <v>-111076000</v>
      </c>
      <c r="G26" s="20">
        <v>-499422</v>
      </c>
      <c r="H26" s="20">
        <v>-7664561</v>
      </c>
      <c r="I26" s="20">
        <v>-3179966</v>
      </c>
      <c r="J26" s="20">
        <v>-11343949</v>
      </c>
      <c r="K26" s="20">
        <v>-6674462</v>
      </c>
      <c r="L26" s="20">
        <v>-14349477</v>
      </c>
      <c r="M26" s="20">
        <v>-5655706</v>
      </c>
      <c r="N26" s="20">
        <v>-26679645</v>
      </c>
      <c r="O26" s="20">
        <v>-3986137</v>
      </c>
      <c r="P26" s="20">
        <v>-9078952</v>
      </c>
      <c r="Q26" s="20">
        <v>-11403149</v>
      </c>
      <c r="R26" s="20">
        <v>-24468238</v>
      </c>
      <c r="S26" s="20"/>
      <c r="T26" s="20"/>
      <c r="U26" s="20"/>
      <c r="V26" s="20"/>
      <c r="W26" s="20">
        <v>-62491832</v>
      </c>
      <c r="X26" s="20">
        <v>-111076000</v>
      </c>
      <c r="Y26" s="20">
        <v>48584168</v>
      </c>
      <c r="Z26" s="21">
        <v>-43.74</v>
      </c>
      <c r="AA26" s="22">
        <v>-111076000</v>
      </c>
    </row>
    <row r="27" spans="1:27" ht="12.75">
      <c r="A27" s="24" t="s">
        <v>51</v>
      </c>
      <c r="B27" s="25"/>
      <c r="C27" s="26">
        <f aca="true" t="shared" si="1" ref="C27:Y27">SUM(C21:C26)</f>
        <v>-8094428</v>
      </c>
      <c r="D27" s="26">
        <f>SUM(D21:D26)</f>
        <v>0</v>
      </c>
      <c r="E27" s="27">
        <f t="shared" si="1"/>
        <v>-63228012</v>
      </c>
      <c r="F27" s="28">
        <f t="shared" si="1"/>
        <v>-111076000</v>
      </c>
      <c r="G27" s="28">
        <f t="shared" si="1"/>
        <v>-499422</v>
      </c>
      <c r="H27" s="28">
        <f t="shared" si="1"/>
        <v>-7664561</v>
      </c>
      <c r="I27" s="28">
        <f t="shared" si="1"/>
        <v>-3179966</v>
      </c>
      <c r="J27" s="28">
        <f t="shared" si="1"/>
        <v>-11343949</v>
      </c>
      <c r="K27" s="28">
        <f t="shared" si="1"/>
        <v>-6674462</v>
      </c>
      <c r="L27" s="28">
        <f t="shared" si="1"/>
        <v>-14349477</v>
      </c>
      <c r="M27" s="28">
        <f t="shared" si="1"/>
        <v>-5655706</v>
      </c>
      <c r="N27" s="28">
        <f t="shared" si="1"/>
        <v>-26679645</v>
      </c>
      <c r="O27" s="28">
        <f t="shared" si="1"/>
        <v>-3986137</v>
      </c>
      <c r="P27" s="28">
        <f t="shared" si="1"/>
        <v>-9078952</v>
      </c>
      <c r="Q27" s="28">
        <f t="shared" si="1"/>
        <v>-11403149</v>
      </c>
      <c r="R27" s="28">
        <f t="shared" si="1"/>
        <v>-24468238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-62491832</v>
      </c>
      <c r="X27" s="28">
        <f t="shared" si="1"/>
        <v>-111076000</v>
      </c>
      <c r="Y27" s="28">
        <f t="shared" si="1"/>
        <v>48584168</v>
      </c>
      <c r="Z27" s="29">
        <f>+IF(X27&lt;&gt;0,+(Y27/X27)*100,0)</f>
        <v>-43.739572905037996</v>
      </c>
      <c r="AA27" s="30">
        <f>SUM(AA21:AA26)</f>
        <v>-111076000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150153</v>
      </c>
      <c r="D33" s="18"/>
      <c r="E33" s="19">
        <v>-4028787</v>
      </c>
      <c r="F33" s="20">
        <v>-4028787</v>
      </c>
      <c r="G33" s="20">
        <v>3809270</v>
      </c>
      <c r="H33" s="36">
        <v>-3810046</v>
      </c>
      <c r="I33" s="36">
        <v>4392</v>
      </c>
      <c r="J33" s="36">
        <v>3616</v>
      </c>
      <c r="K33" s="20">
        <v>906</v>
      </c>
      <c r="L33" s="20">
        <v>-6045</v>
      </c>
      <c r="M33" s="20">
        <v>100989</v>
      </c>
      <c r="N33" s="20">
        <v>95850</v>
      </c>
      <c r="O33" s="36">
        <v>-84600</v>
      </c>
      <c r="P33" s="36">
        <v>-19918</v>
      </c>
      <c r="Q33" s="36">
        <v>13055</v>
      </c>
      <c r="R33" s="20">
        <v>-91463</v>
      </c>
      <c r="S33" s="20">
        <v>-8003</v>
      </c>
      <c r="T33" s="20">
        <v>693</v>
      </c>
      <c r="U33" s="20">
        <v>-693</v>
      </c>
      <c r="V33" s="36">
        <v>-8003</v>
      </c>
      <c r="W33" s="36"/>
      <c r="X33" s="36">
        <v>-4028787</v>
      </c>
      <c r="Y33" s="20">
        <v>4028787</v>
      </c>
      <c r="Z33" s="21">
        <v>-100</v>
      </c>
      <c r="AA33" s="22">
        <v>-4028787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150153</v>
      </c>
      <c r="D36" s="26">
        <f>SUM(D31:D35)</f>
        <v>0</v>
      </c>
      <c r="E36" s="27">
        <f t="shared" si="2"/>
        <v>-4028787</v>
      </c>
      <c r="F36" s="28">
        <f t="shared" si="2"/>
        <v>-4028787</v>
      </c>
      <c r="G36" s="28">
        <f t="shared" si="2"/>
        <v>3809270</v>
      </c>
      <c r="H36" s="28">
        <f t="shared" si="2"/>
        <v>-3810046</v>
      </c>
      <c r="I36" s="28">
        <f t="shared" si="2"/>
        <v>4392</v>
      </c>
      <c r="J36" s="28">
        <f t="shared" si="2"/>
        <v>3616</v>
      </c>
      <c r="K36" s="28">
        <f t="shared" si="2"/>
        <v>906</v>
      </c>
      <c r="L36" s="28">
        <f t="shared" si="2"/>
        <v>-6045</v>
      </c>
      <c r="M36" s="28">
        <f t="shared" si="2"/>
        <v>100989</v>
      </c>
      <c r="N36" s="28">
        <f t="shared" si="2"/>
        <v>95850</v>
      </c>
      <c r="O36" s="28">
        <f t="shared" si="2"/>
        <v>-84600</v>
      </c>
      <c r="P36" s="28">
        <f t="shared" si="2"/>
        <v>-19918</v>
      </c>
      <c r="Q36" s="28">
        <f t="shared" si="2"/>
        <v>13055</v>
      </c>
      <c r="R36" s="28">
        <f t="shared" si="2"/>
        <v>-91463</v>
      </c>
      <c r="S36" s="28">
        <f t="shared" si="2"/>
        <v>-8003</v>
      </c>
      <c r="T36" s="28">
        <f t="shared" si="2"/>
        <v>693</v>
      </c>
      <c r="U36" s="28">
        <f t="shared" si="2"/>
        <v>-693</v>
      </c>
      <c r="V36" s="28">
        <f t="shared" si="2"/>
        <v>-8003</v>
      </c>
      <c r="W36" s="28">
        <f t="shared" si="2"/>
        <v>0</v>
      </c>
      <c r="X36" s="28">
        <f t="shared" si="2"/>
        <v>-4028787</v>
      </c>
      <c r="Y36" s="28">
        <f t="shared" si="2"/>
        <v>4028787</v>
      </c>
      <c r="Z36" s="29">
        <f>+IF(X36&lt;&gt;0,+(Y36/X36)*100,0)</f>
        <v>-100</v>
      </c>
      <c r="AA36" s="30">
        <f>SUM(AA31:AA35)</f>
        <v>-4028787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-134635839</v>
      </c>
      <c r="D38" s="32">
        <f>+D17+D27+D36</f>
        <v>0</v>
      </c>
      <c r="E38" s="33">
        <f t="shared" si="3"/>
        <v>-16801835</v>
      </c>
      <c r="F38" s="2">
        <f t="shared" si="3"/>
        <v>-62823416</v>
      </c>
      <c r="G38" s="2">
        <f t="shared" si="3"/>
        <v>20438686</v>
      </c>
      <c r="H38" s="2">
        <f t="shared" si="3"/>
        <v>-15484230</v>
      </c>
      <c r="I38" s="2">
        <f t="shared" si="3"/>
        <v>-28781139</v>
      </c>
      <c r="J38" s="2">
        <f t="shared" si="3"/>
        <v>-23826683</v>
      </c>
      <c r="K38" s="2">
        <f t="shared" si="3"/>
        <v>-22665759</v>
      </c>
      <c r="L38" s="2">
        <f t="shared" si="3"/>
        <v>-15487454</v>
      </c>
      <c r="M38" s="2">
        <f t="shared" si="3"/>
        <v>-14282906</v>
      </c>
      <c r="N38" s="2">
        <f t="shared" si="3"/>
        <v>-52436119</v>
      </c>
      <c r="O38" s="2">
        <f t="shared" si="3"/>
        <v>-15654215</v>
      </c>
      <c r="P38" s="2">
        <f t="shared" si="3"/>
        <v>-13336282</v>
      </c>
      <c r="Q38" s="2">
        <f t="shared" si="3"/>
        <v>-19924308</v>
      </c>
      <c r="R38" s="2">
        <f t="shared" si="3"/>
        <v>-48914805</v>
      </c>
      <c r="S38" s="2">
        <f t="shared" si="3"/>
        <v>-8966570</v>
      </c>
      <c r="T38" s="2">
        <f t="shared" si="3"/>
        <v>-9915784</v>
      </c>
      <c r="U38" s="2">
        <f t="shared" si="3"/>
        <v>-693</v>
      </c>
      <c r="V38" s="2">
        <f t="shared" si="3"/>
        <v>-18883047</v>
      </c>
      <c r="W38" s="2">
        <f t="shared" si="3"/>
        <v>-144060654</v>
      </c>
      <c r="X38" s="2">
        <f t="shared" si="3"/>
        <v>-62823416</v>
      </c>
      <c r="Y38" s="2">
        <f t="shared" si="3"/>
        <v>-81237238</v>
      </c>
      <c r="Z38" s="34">
        <f>+IF(X38&lt;&gt;0,+(Y38/X38)*100,0)</f>
        <v>129.31044373645648</v>
      </c>
      <c r="AA38" s="35">
        <f>+AA17+AA27+AA36</f>
        <v>-62823416</v>
      </c>
    </row>
    <row r="39" spans="1:27" ht="12.75">
      <c r="A39" s="23" t="s">
        <v>59</v>
      </c>
      <c r="B39" s="17"/>
      <c r="C39" s="32">
        <v>-96088870</v>
      </c>
      <c r="D39" s="32"/>
      <c r="E39" s="33"/>
      <c r="F39" s="2"/>
      <c r="G39" s="2">
        <v>77113299</v>
      </c>
      <c r="H39" s="2">
        <f>+G40+H60</f>
        <v>97551985</v>
      </c>
      <c r="I39" s="2">
        <f>+H40+I60</f>
        <v>82067755</v>
      </c>
      <c r="J39" s="2">
        <f>+G39</f>
        <v>77113299</v>
      </c>
      <c r="K39" s="2">
        <f>+I40+K60</f>
        <v>53286616</v>
      </c>
      <c r="L39" s="2">
        <f>+K40+L60</f>
        <v>30620857</v>
      </c>
      <c r="M39" s="2">
        <f>+L40+M60</f>
        <v>15133403</v>
      </c>
      <c r="N39" s="2">
        <f>+K39</f>
        <v>53286616</v>
      </c>
      <c r="O39" s="2">
        <f>+M40+O60</f>
        <v>850497</v>
      </c>
      <c r="P39" s="2">
        <f>+O40+P60</f>
        <v>-14803718</v>
      </c>
      <c r="Q39" s="2">
        <f>+P40+Q60</f>
        <v>-28140000</v>
      </c>
      <c r="R39" s="2">
        <f>+O39</f>
        <v>850497</v>
      </c>
      <c r="S39" s="2">
        <f>+Q40+S60</f>
        <v>-48064308</v>
      </c>
      <c r="T39" s="2">
        <f>+S40+T60</f>
        <v>-57030878</v>
      </c>
      <c r="U39" s="2">
        <f>+T40+U60</f>
        <v>-66946662</v>
      </c>
      <c r="V39" s="2">
        <f>+S39</f>
        <v>-48064308</v>
      </c>
      <c r="W39" s="2">
        <f>+G39</f>
        <v>77113299</v>
      </c>
      <c r="X39" s="2"/>
      <c r="Y39" s="2">
        <f>+W39-X39</f>
        <v>77113299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-230724709</v>
      </c>
      <c r="D40" s="43">
        <f aca="true" t="shared" si="4" ref="D40:AA40">+D38+D39</f>
        <v>0</v>
      </c>
      <c r="E40" s="44">
        <f t="shared" si="4"/>
        <v>-16801835</v>
      </c>
      <c r="F40" s="45">
        <f t="shared" si="4"/>
        <v>-62823416</v>
      </c>
      <c r="G40" s="45">
        <f t="shared" si="4"/>
        <v>97551985</v>
      </c>
      <c r="H40" s="45">
        <f t="shared" si="4"/>
        <v>82067755</v>
      </c>
      <c r="I40" s="45">
        <f t="shared" si="4"/>
        <v>53286616</v>
      </c>
      <c r="J40" s="45">
        <f>+I40</f>
        <v>53286616</v>
      </c>
      <c r="K40" s="45">
        <f t="shared" si="4"/>
        <v>30620857</v>
      </c>
      <c r="L40" s="45">
        <f t="shared" si="4"/>
        <v>15133403</v>
      </c>
      <c r="M40" s="45">
        <f t="shared" si="4"/>
        <v>850497</v>
      </c>
      <c r="N40" s="45">
        <f>+M40</f>
        <v>850497</v>
      </c>
      <c r="O40" s="45">
        <f t="shared" si="4"/>
        <v>-14803718</v>
      </c>
      <c r="P40" s="45">
        <f t="shared" si="4"/>
        <v>-28140000</v>
      </c>
      <c r="Q40" s="45">
        <f t="shared" si="4"/>
        <v>-48064308</v>
      </c>
      <c r="R40" s="45">
        <f>+Q40</f>
        <v>-48064308</v>
      </c>
      <c r="S40" s="45">
        <f t="shared" si="4"/>
        <v>-57030878</v>
      </c>
      <c r="T40" s="45">
        <f t="shared" si="4"/>
        <v>-66946662</v>
      </c>
      <c r="U40" s="45">
        <f t="shared" si="4"/>
        <v>-66947355</v>
      </c>
      <c r="V40" s="45">
        <f>+U40</f>
        <v>-66947355</v>
      </c>
      <c r="W40" s="45">
        <f>+V40</f>
        <v>-66947355</v>
      </c>
      <c r="X40" s="45">
        <f t="shared" si="4"/>
        <v>-62823416</v>
      </c>
      <c r="Y40" s="45">
        <f t="shared" si="4"/>
        <v>-4123939</v>
      </c>
      <c r="Z40" s="46">
        <f>+IF(X40&lt;&gt;0,+(Y40/X40)*100,0)</f>
        <v>6.5643342284984945</v>
      </c>
      <c r="AA40" s="47">
        <f t="shared" si="4"/>
        <v>-62823416</v>
      </c>
    </row>
    <row r="41" spans="1:27" ht="12.75">
      <c r="A41" s="48" t="s">
        <v>89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90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77113299</v>
      </c>
      <c r="J60">
        <v>77113299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>
        <v>55799978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55799978</v>
      </c>
      <c r="Y6" s="20">
        <v>-55799978</v>
      </c>
      <c r="Z6" s="21">
        <v>-100</v>
      </c>
      <c r="AA6" s="22">
        <v>55799978</v>
      </c>
    </row>
    <row r="7" spans="1:27" ht="12.75">
      <c r="A7" s="23" t="s">
        <v>34</v>
      </c>
      <c r="B7" s="17"/>
      <c r="C7" s="18"/>
      <c r="D7" s="18"/>
      <c r="E7" s="19"/>
      <c r="F7" s="20">
        <v>256052518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256052518</v>
      </c>
      <c r="Y7" s="20">
        <v>-256052518</v>
      </c>
      <c r="Z7" s="21">
        <v>-100</v>
      </c>
      <c r="AA7" s="22">
        <v>256052518</v>
      </c>
    </row>
    <row r="8" spans="1:27" ht="12.75">
      <c r="A8" s="23" t="s">
        <v>35</v>
      </c>
      <c r="B8" s="17"/>
      <c r="C8" s="18"/>
      <c r="D8" s="18"/>
      <c r="E8" s="19"/>
      <c r="F8" s="20">
        <v>20745092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20745092</v>
      </c>
      <c r="Y8" s="20">
        <v>-20745092</v>
      </c>
      <c r="Z8" s="21">
        <v>-100</v>
      </c>
      <c r="AA8" s="22">
        <v>20745092</v>
      </c>
    </row>
    <row r="9" spans="1:27" ht="12.75">
      <c r="A9" s="23" t="s">
        <v>36</v>
      </c>
      <c r="B9" s="17" t="s">
        <v>6</v>
      </c>
      <c r="C9" s="18"/>
      <c r="D9" s="18"/>
      <c r="E9" s="19"/>
      <c r="F9" s="20">
        <v>152983150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152983150</v>
      </c>
      <c r="Y9" s="20">
        <v>-152983150</v>
      </c>
      <c r="Z9" s="21">
        <v>-100</v>
      </c>
      <c r="AA9" s="22">
        <v>152983150</v>
      </c>
    </row>
    <row r="10" spans="1:27" ht="12.75">
      <c r="A10" s="23" t="s">
        <v>37</v>
      </c>
      <c r="B10" s="17" t="s">
        <v>6</v>
      </c>
      <c r="C10" s="18"/>
      <c r="D10" s="18"/>
      <c r="E10" s="19"/>
      <c r="F10" s="20">
        <v>109160850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>
        <v>109160850</v>
      </c>
      <c r="Y10" s="20">
        <v>-109160850</v>
      </c>
      <c r="Z10" s="21">
        <v>-100</v>
      </c>
      <c r="AA10" s="22">
        <v>109160850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-413691025</v>
      </c>
      <c r="D14" s="18"/>
      <c r="E14" s="19">
        <v>-462213654</v>
      </c>
      <c r="F14" s="20">
        <v>-443374302</v>
      </c>
      <c r="G14" s="20">
        <v>-15851306</v>
      </c>
      <c r="H14" s="20">
        <v>-18363852</v>
      </c>
      <c r="I14" s="20">
        <v>-48773468</v>
      </c>
      <c r="J14" s="20">
        <v>-82988626</v>
      </c>
      <c r="K14" s="20">
        <v>-22177554</v>
      </c>
      <c r="L14" s="20">
        <v>-35362486</v>
      </c>
      <c r="M14" s="20">
        <v>-43989751</v>
      </c>
      <c r="N14" s="20">
        <v>-101529791</v>
      </c>
      <c r="O14" s="20">
        <v>-26957274</v>
      </c>
      <c r="P14" s="20">
        <v>-30297317</v>
      </c>
      <c r="Q14" s="20">
        <v>-30930631</v>
      </c>
      <c r="R14" s="20">
        <v>-88185222</v>
      </c>
      <c r="S14" s="20">
        <v>-31793778</v>
      </c>
      <c r="T14" s="20">
        <v>-29950504</v>
      </c>
      <c r="U14" s="20">
        <v>-48177279</v>
      </c>
      <c r="V14" s="20">
        <v>-109921561</v>
      </c>
      <c r="W14" s="20">
        <v>-382625200</v>
      </c>
      <c r="X14" s="20">
        <v>-443417984</v>
      </c>
      <c r="Y14" s="20">
        <v>60792784</v>
      </c>
      <c r="Z14" s="21">
        <v>-13.71</v>
      </c>
      <c r="AA14" s="22">
        <v>-443374302</v>
      </c>
    </row>
    <row r="15" spans="1:27" ht="12.75">
      <c r="A15" s="23" t="s">
        <v>42</v>
      </c>
      <c r="B15" s="17"/>
      <c r="C15" s="18">
        <v>-16437826</v>
      </c>
      <c r="D15" s="18"/>
      <c r="E15" s="19">
        <v>-17707238</v>
      </c>
      <c r="F15" s="20">
        <v>-17707238</v>
      </c>
      <c r="G15" s="20"/>
      <c r="H15" s="20"/>
      <c r="I15" s="20">
        <v>-2336453</v>
      </c>
      <c r="J15" s="20">
        <v>-2336453</v>
      </c>
      <c r="K15" s="20"/>
      <c r="L15" s="20"/>
      <c r="M15" s="20">
        <v>-2228729</v>
      </c>
      <c r="N15" s="20">
        <v>-2228729</v>
      </c>
      <c r="O15" s="20"/>
      <c r="P15" s="20"/>
      <c r="Q15" s="20"/>
      <c r="R15" s="20"/>
      <c r="S15" s="20">
        <v>-2485014</v>
      </c>
      <c r="T15" s="20">
        <v>-4250971</v>
      </c>
      <c r="U15" s="20">
        <v>1104243</v>
      </c>
      <c r="V15" s="20">
        <v>-5631742</v>
      </c>
      <c r="W15" s="20">
        <v>-10196924</v>
      </c>
      <c r="X15" s="20">
        <v>-17707238</v>
      </c>
      <c r="Y15" s="20">
        <v>7510314</v>
      </c>
      <c r="Z15" s="21">
        <v>-42.41</v>
      </c>
      <c r="AA15" s="22">
        <v>-17707238</v>
      </c>
    </row>
    <row r="16" spans="1:27" ht="12.75">
      <c r="A16" s="23" t="s">
        <v>43</v>
      </c>
      <c r="B16" s="17" t="s">
        <v>6</v>
      </c>
      <c r="C16" s="18">
        <v>-398192</v>
      </c>
      <c r="D16" s="18"/>
      <c r="E16" s="19">
        <v>-900000</v>
      </c>
      <c r="F16" s="20">
        <v>-1100000</v>
      </c>
      <c r="G16" s="20">
        <v>-138073</v>
      </c>
      <c r="H16" s="20"/>
      <c r="I16" s="20">
        <v>-16667</v>
      </c>
      <c r="J16" s="20">
        <v>-154740</v>
      </c>
      <c r="K16" s="20">
        <v>194235</v>
      </c>
      <c r="L16" s="20"/>
      <c r="M16" s="20">
        <v>-8333</v>
      </c>
      <c r="N16" s="20">
        <v>185902</v>
      </c>
      <c r="O16" s="20">
        <v>-53333</v>
      </c>
      <c r="P16" s="20">
        <v>-128000</v>
      </c>
      <c r="Q16" s="20">
        <v>-16667</v>
      </c>
      <c r="R16" s="20">
        <v>-198000</v>
      </c>
      <c r="S16" s="20"/>
      <c r="T16" s="20">
        <v>-8333</v>
      </c>
      <c r="U16" s="20">
        <v>-8333</v>
      </c>
      <c r="V16" s="20">
        <v>-16666</v>
      </c>
      <c r="W16" s="20">
        <v>-183504</v>
      </c>
      <c r="X16" s="20">
        <v>-1100000</v>
      </c>
      <c r="Y16" s="20">
        <v>916496</v>
      </c>
      <c r="Z16" s="21">
        <v>-83.32</v>
      </c>
      <c r="AA16" s="22">
        <v>-1100000</v>
      </c>
    </row>
    <row r="17" spans="1:27" ht="12.75">
      <c r="A17" s="24" t="s">
        <v>44</v>
      </c>
      <c r="B17" s="25"/>
      <c r="C17" s="26">
        <f aca="true" t="shared" si="0" ref="C17:Y17">SUM(C6:C16)</f>
        <v>-430527043</v>
      </c>
      <c r="D17" s="26">
        <f>SUM(D6:D16)</f>
        <v>0</v>
      </c>
      <c r="E17" s="27">
        <f t="shared" si="0"/>
        <v>-480820892</v>
      </c>
      <c r="F17" s="28">
        <f t="shared" si="0"/>
        <v>132560048</v>
      </c>
      <c r="G17" s="28">
        <f t="shared" si="0"/>
        <v>-15989379</v>
      </c>
      <c r="H17" s="28">
        <f t="shared" si="0"/>
        <v>-18363852</v>
      </c>
      <c r="I17" s="28">
        <f t="shared" si="0"/>
        <v>-51126588</v>
      </c>
      <c r="J17" s="28">
        <f t="shared" si="0"/>
        <v>-85479819</v>
      </c>
      <c r="K17" s="28">
        <f t="shared" si="0"/>
        <v>-21983319</v>
      </c>
      <c r="L17" s="28">
        <f t="shared" si="0"/>
        <v>-35362486</v>
      </c>
      <c r="M17" s="28">
        <f t="shared" si="0"/>
        <v>-46226813</v>
      </c>
      <c r="N17" s="28">
        <f t="shared" si="0"/>
        <v>-103572618</v>
      </c>
      <c r="O17" s="28">
        <f t="shared" si="0"/>
        <v>-27010607</v>
      </c>
      <c r="P17" s="28">
        <f t="shared" si="0"/>
        <v>-30425317</v>
      </c>
      <c r="Q17" s="28">
        <f t="shared" si="0"/>
        <v>-30947298</v>
      </c>
      <c r="R17" s="28">
        <f t="shared" si="0"/>
        <v>-88383222</v>
      </c>
      <c r="S17" s="28">
        <f t="shared" si="0"/>
        <v>-34278792</v>
      </c>
      <c r="T17" s="28">
        <f t="shared" si="0"/>
        <v>-34209808</v>
      </c>
      <c r="U17" s="28">
        <f t="shared" si="0"/>
        <v>-47081369</v>
      </c>
      <c r="V17" s="28">
        <f t="shared" si="0"/>
        <v>-115569969</v>
      </c>
      <c r="W17" s="28">
        <f t="shared" si="0"/>
        <v>-393005628</v>
      </c>
      <c r="X17" s="28">
        <f t="shared" si="0"/>
        <v>132516366</v>
      </c>
      <c r="Y17" s="28">
        <f t="shared" si="0"/>
        <v>-525521994</v>
      </c>
      <c r="Z17" s="29">
        <f>+IF(X17&lt;&gt;0,+(Y17/X17)*100,0)</f>
        <v>-396.57138952935065</v>
      </c>
      <c r="AA17" s="30">
        <f>SUM(AA6:AA16)</f>
        <v>132560048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>
        <v>-268766</v>
      </c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>
        <v>-268766</v>
      </c>
      <c r="Y23" s="36">
        <v>268766</v>
      </c>
      <c r="Z23" s="37">
        <v>-100</v>
      </c>
      <c r="AA23" s="38">
        <v>-268766</v>
      </c>
    </row>
    <row r="24" spans="1:27" ht="12.75">
      <c r="A24" s="23" t="s">
        <v>49</v>
      </c>
      <c r="B24" s="17"/>
      <c r="C24" s="18">
        <v>-29363071</v>
      </c>
      <c r="D24" s="18"/>
      <c r="E24" s="19">
        <v>29363071</v>
      </c>
      <c r="F24" s="20">
        <v>29363071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>
        <v>29363071</v>
      </c>
      <c r="Y24" s="20">
        <v>-29363071</v>
      </c>
      <c r="Z24" s="21">
        <v>-100</v>
      </c>
      <c r="AA24" s="22">
        <v>29363071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>
        <v>-129940070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>
        <v>-129940070</v>
      </c>
      <c r="Y26" s="20">
        <v>129940070</v>
      </c>
      <c r="Z26" s="21">
        <v>-100</v>
      </c>
      <c r="AA26" s="22">
        <v>-129940070</v>
      </c>
    </row>
    <row r="27" spans="1:27" ht="12.75">
      <c r="A27" s="24" t="s">
        <v>51</v>
      </c>
      <c r="B27" s="25"/>
      <c r="C27" s="26">
        <f aca="true" t="shared" si="1" ref="C27:Y27">SUM(C21:C26)</f>
        <v>-29363071</v>
      </c>
      <c r="D27" s="26">
        <f>SUM(D21:D26)</f>
        <v>0</v>
      </c>
      <c r="E27" s="27">
        <f t="shared" si="1"/>
        <v>29363071</v>
      </c>
      <c r="F27" s="28">
        <f t="shared" si="1"/>
        <v>-100845765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-100845765</v>
      </c>
      <c r="Y27" s="28">
        <f t="shared" si="1"/>
        <v>100845765</v>
      </c>
      <c r="Z27" s="29">
        <f>+IF(X27&lt;&gt;0,+(Y27/X27)*100,0)</f>
        <v>-100</v>
      </c>
      <c r="AA27" s="30">
        <f>SUM(AA21:AA26)</f>
        <v>-100845765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/>
      <c r="D33" s="18"/>
      <c r="E33" s="19">
        <v>-11723000</v>
      </c>
      <c r="F33" s="20"/>
      <c r="G33" s="20">
        <v>860146</v>
      </c>
      <c r="H33" s="36">
        <v>221299</v>
      </c>
      <c r="I33" s="36">
        <v>-90836</v>
      </c>
      <c r="J33" s="36">
        <v>990609</v>
      </c>
      <c r="K33" s="20">
        <v>55629</v>
      </c>
      <c r="L33" s="20">
        <v>-143</v>
      </c>
      <c r="M33" s="20">
        <v>-213569</v>
      </c>
      <c r="N33" s="20">
        <v>-158083</v>
      </c>
      <c r="O33" s="36">
        <v>302572</v>
      </c>
      <c r="P33" s="36">
        <v>-233407</v>
      </c>
      <c r="Q33" s="36">
        <v>107515</v>
      </c>
      <c r="R33" s="20">
        <v>176680</v>
      </c>
      <c r="S33" s="20">
        <v>-32289</v>
      </c>
      <c r="T33" s="20">
        <v>93361</v>
      </c>
      <c r="U33" s="20">
        <v>-120367</v>
      </c>
      <c r="V33" s="36">
        <v>-59295</v>
      </c>
      <c r="W33" s="36">
        <v>949911</v>
      </c>
      <c r="X33" s="36">
        <v>-11723000</v>
      </c>
      <c r="Y33" s="20">
        <v>12672911</v>
      </c>
      <c r="Z33" s="21">
        <v>-108.1</v>
      </c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>
        <v>29999999</v>
      </c>
      <c r="G35" s="20">
        <v>908</v>
      </c>
      <c r="H35" s="20"/>
      <c r="I35" s="20"/>
      <c r="J35" s="20">
        <v>908</v>
      </c>
      <c r="K35" s="20">
        <v>-908</v>
      </c>
      <c r="L35" s="20"/>
      <c r="M35" s="20"/>
      <c r="N35" s="20">
        <v>-908</v>
      </c>
      <c r="O35" s="20"/>
      <c r="P35" s="20"/>
      <c r="Q35" s="20">
        <v>5715532</v>
      </c>
      <c r="R35" s="20">
        <v>5715532</v>
      </c>
      <c r="S35" s="20"/>
      <c r="T35" s="20"/>
      <c r="U35" s="20">
        <v>-6320984</v>
      </c>
      <c r="V35" s="20">
        <v>-6320984</v>
      </c>
      <c r="W35" s="20">
        <v>-605452</v>
      </c>
      <c r="X35" s="20">
        <v>29999999</v>
      </c>
      <c r="Y35" s="20">
        <v>-30605451</v>
      </c>
      <c r="Z35" s="21">
        <v>-102.02</v>
      </c>
      <c r="AA35" s="22">
        <v>29999999</v>
      </c>
    </row>
    <row r="36" spans="1:27" ht="12.75">
      <c r="A36" s="24" t="s">
        <v>57</v>
      </c>
      <c r="B36" s="25"/>
      <c r="C36" s="26">
        <f aca="true" t="shared" si="2" ref="C36:Y36">SUM(C31:C35)</f>
        <v>0</v>
      </c>
      <c r="D36" s="26">
        <f>SUM(D31:D35)</f>
        <v>0</v>
      </c>
      <c r="E36" s="27">
        <f t="shared" si="2"/>
        <v>-11723000</v>
      </c>
      <c r="F36" s="28">
        <f t="shared" si="2"/>
        <v>29999999</v>
      </c>
      <c r="G36" s="28">
        <f t="shared" si="2"/>
        <v>861054</v>
      </c>
      <c r="H36" s="28">
        <f t="shared" si="2"/>
        <v>221299</v>
      </c>
      <c r="I36" s="28">
        <f t="shared" si="2"/>
        <v>-90836</v>
      </c>
      <c r="J36" s="28">
        <f t="shared" si="2"/>
        <v>991517</v>
      </c>
      <c r="K36" s="28">
        <f t="shared" si="2"/>
        <v>54721</v>
      </c>
      <c r="L36" s="28">
        <f t="shared" si="2"/>
        <v>-143</v>
      </c>
      <c r="M36" s="28">
        <f t="shared" si="2"/>
        <v>-213569</v>
      </c>
      <c r="N36" s="28">
        <f t="shared" si="2"/>
        <v>-158991</v>
      </c>
      <c r="O36" s="28">
        <f t="shared" si="2"/>
        <v>302572</v>
      </c>
      <c r="P36" s="28">
        <f t="shared" si="2"/>
        <v>-233407</v>
      </c>
      <c r="Q36" s="28">
        <f t="shared" si="2"/>
        <v>5823047</v>
      </c>
      <c r="R36" s="28">
        <f t="shared" si="2"/>
        <v>5892212</v>
      </c>
      <c r="S36" s="28">
        <f t="shared" si="2"/>
        <v>-32289</v>
      </c>
      <c r="T36" s="28">
        <f t="shared" si="2"/>
        <v>93361</v>
      </c>
      <c r="U36" s="28">
        <f t="shared" si="2"/>
        <v>-6441351</v>
      </c>
      <c r="V36" s="28">
        <f t="shared" si="2"/>
        <v>-6380279</v>
      </c>
      <c r="W36" s="28">
        <f t="shared" si="2"/>
        <v>344459</v>
      </c>
      <c r="X36" s="28">
        <f t="shared" si="2"/>
        <v>18276999</v>
      </c>
      <c r="Y36" s="28">
        <f t="shared" si="2"/>
        <v>-17932540</v>
      </c>
      <c r="Z36" s="29">
        <f>+IF(X36&lt;&gt;0,+(Y36/X36)*100,0)</f>
        <v>-98.11534158315597</v>
      </c>
      <c r="AA36" s="30">
        <f>SUM(AA31:AA35)</f>
        <v>29999999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-459890114</v>
      </c>
      <c r="D38" s="32">
        <f>+D17+D27+D36</f>
        <v>0</v>
      </c>
      <c r="E38" s="33">
        <f t="shared" si="3"/>
        <v>-463180821</v>
      </c>
      <c r="F38" s="2">
        <f t="shared" si="3"/>
        <v>61714282</v>
      </c>
      <c r="G38" s="2">
        <f t="shared" si="3"/>
        <v>-15128325</v>
      </c>
      <c r="H38" s="2">
        <f t="shared" si="3"/>
        <v>-18142553</v>
      </c>
      <c r="I38" s="2">
        <f t="shared" si="3"/>
        <v>-51217424</v>
      </c>
      <c r="J38" s="2">
        <f t="shared" si="3"/>
        <v>-84488302</v>
      </c>
      <c r="K38" s="2">
        <f t="shared" si="3"/>
        <v>-21928598</v>
      </c>
      <c r="L38" s="2">
        <f t="shared" si="3"/>
        <v>-35362629</v>
      </c>
      <c r="M38" s="2">
        <f t="shared" si="3"/>
        <v>-46440382</v>
      </c>
      <c r="N38" s="2">
        <f t="shared" si="3"/>
        <v>-103731609</v>
      </c>
      <c r="O38" s="2">
        <f t="shared" si="3"/>
        <v>-26708035</v>
      </c>
      <c r="P38" s="2">
        <f t="shared" si="3"/>
        <v>-30658724</v>
      </c>
      <c r="Q38" s="2">
        <f t="shared" si="3"/>
        <v>-25124251</v>
      </c>
      <c r="R38" s="2">
        <f t="shared" si="3"/>
        <v>-82491010</v>
      </c>
      <c r="S38" s="2">
        <f t="shared" si="3"/>
        <v>-34311081</v>
      </c>
      <c r="T38" s="2">
        <f t="shared" si="3"/>
        <v>-34116447</v>
      </c>
      <c r="U38" s="2">
        <f t="shared" si="3"/>
        <v>-53522720</v>
      </c>
      <c r="V38" s="2">
        <f t="shared" si="3"/>
        <v>-121950248</v>
      </c>
      <c r="W38" s="2">
        <f t="shared" si="3"/>
        <v>-392661169</v>
      </c>
      <c r="X38" s="2">
        <f t="shared" si="3"/>
        <v>49947600</v>
      </c>
      <c r="Y38" s="2">
        <f t="shared" si="3"/>
        <v>-442608769</v>
      </c>
      <c r="Z38" s="34">
        <f>+IF(X38&lt;&gt;0,+(Y38/X38)*100,0)</f>
        <v>-886.1462192377612</v>
      </c>
      <c r="AA38" s="35">
        <f>+AA17+AA27+AA36</f>
        <v>61714282</v>
      </c>
    </row>
    <row r="39" spans="1:27" ht="12.75">
      <c r="A39" s="23" t="s">
        <v>59</v>
      </c>
      <c r="B39" s="17"/>
      <c r="C39" s="32">
        <v>1692282</v>
      </c>
      <c r="D39" s="32"/>
      <c r="E39" s="33">
        <v>17517000</v>
      </c>
      <c r="F39" s="2">
        <v>101635968</v>
      </c>
      <c r="G39" s="2">
        <v>148029</v>
      </c>
      <c r="H39" s="2">
        <f>+G40+H60</f>
        <v>-14980296</v>
      </c>
      <c r="I39" s="2">
        <f>+H40+I60</f>
        <v>-33122849</v>
      </c>
      <c r="J39" s="2">
        <f>+G39</f>
        <v>148029</v>
      </c>
      <c r="K39" s="2">
        <f>+I40+K60</f>
        <v>-109903920</v>
      </c>
      <c r="L39" s="2">
        <f>+K40+L60</f>
        <v>-148760482</v>
      </c>
      <c r="M39" s="2">
        <f>+L40+M60</f>
        <v>-201988462</v>
      </c>
      <c r="N39" s="2">
        <f>+K39</f>
        <v>-109903920</v>
      </c>
      <c r="O39" s="2">
        <f>+M40+O60</f>
        <v>-265824148</v>
      </c>
      <c r="P39" s="2">
        <f>+O40+P60</f>
        <v>-283008800</v>
      </c>
      <c r="Q39" s="2">
        <f>+P40+Q60</f>
        <v>-313667524</v>
      </c>
      <c r="R39" s="2">
        <f>+O39</f>
        <v>-265824148</v>
      </c>
      <c r="S39" s="2">
        <f>+Q40+S60</f>
        <v>-338791775</v>
      </c>
      <c r="T39" s="2">
        <f>+S40+T60</f>
        <v>-373102856</v>
      </c>
      <c r="U39" s="2">
        <f>+T40+U60</f>
        <v>-407224303</v>
      </c>
      <c r="V39" s="2">
        <f>+S39</f>
        <v>-338791775</v>
      </c>
      <c r="W39" s="2">
        <f>+G39</f>
        <v>148029</v>
      </c>
      <c r="X39" s="2">
        <v>8469664</v>
      </c>
      <c r="Y39" s="2">
        <f>+W39-X39</f>
        <v>-8321635</v>
      </c>
      <c r="Z39" s="34">
        <f>+IF(X39&lt;&gt;0,+(Y39/X39)*100,0)</f>
        <v>-98.25224471714581</v>
      </c>
      <c r="AA39" s="35">
        <v>101635968</v>
      </c>
    </row>
    <row r="40" spans="1:27" ht="12.75">
      <c r="A40" s="41" t="s">
        <v>61</v>
      </c>
      <c r="B40" s="42" t="s">
        <v>60</v>
      </c>
      <c r="C40" s="43">
        <f>+C38+C39</f>
        <v>-458197832</v>
      </c>
      <c r="D40" s="43">
        <f aca="true" t="shared" si="4" ref="D40:AA40">+D38+D39</f>
        <v>0</v>
      </c>
      <c r="E40" s="44">
        <f t="shared" si="4"/>
        <v>-445663821</v>
      </c>
      <c r="F40" s="45">
        <f t="shared" si="4"/>
        <v>163350250</v>
      </c>
      <c r="G40" s="45">
        <f t="shared" si="4"/>
        <v>-14980296</v>
      </c>
      <c r="H40" s="45">
        <f t="shared" si="4"/>
        <v>-33122849</v>
      </c>
      <c r="I40" s="45">
        <f t="shared" si="4"/>
        <v>-84340273</v>
      </c>
      <c r="J40" s="45">
        <f>+I40</f>
        <v>-84340273</v>
      </c>
      <c r="K40" s="45">
        <f t="shared" si="4"/>
        <v>-131832518</v>
      </c>
      <c r="L40" s="45">
        <f t="shared" si="4"/>
        <v>-184123111</v>
      </c>
      <c r="M40" s="45">
        <f t="shared" si="4"/>
        <v>-248428844</v>
      </c>
      <c r="N40" s="45">
        <f>+M40</f>
        <v>-248428844</v>
      </c>
      <c r="O40" s="45">
        <f t="shared" si="4"/>
        <v>-292532183</v>
      </c>
      <c r="P40" s="45">
        <f t="shared" si="4"/>
        <v>-313667524</v>
      </c>
      <c r="Q40" s="45">
        <f t="shared" si="4"/>
        <v>-338791775</v>
      </c>
      <c r="R40" s="45">
        <f>+Q40</f>
        <v>-338791775</v>
      </c>
      <c r="S40" s="45">
        <f t="shared" si="4"/>
        <v>-373102856</v>
      </c>
      <c r="T40" s="45">
        <f t="shared" si="4"/>
        <v>-407219303</v>
      </c>
      <c r="U40" s="45">
        <f t="shared" si="4"/>
        <v>-460747023</v>
      </c>
      <c r="V40" s="45">
        <f>+U40</f>
        <v>-460747023</v>
      </c>
      <c r="W40" s="45">
        <f>+V40</f>
        <v>-460747023</v>
      </c>
      <c r="X40" s="45">
        <f t="shared" si="4"/>
        <v>58417264</v>
      </c>
      <c r="Y40" s="45">
        <f t="shared" si="4"/>
        <v>-450930404</v>
      </c>
      <c r="Z40" s="46">
        <f>+IF(X40&lt;&gt;0,+(Y40/X40)*100,0)</f>
        <v>-771.912912593784</v>
      </c>
      <c r="AA40" s="47">
        <f t="shared" si="4"/>
        <v>163350250</v>
      </c>
    </row>
    <row r="41" spans="1:27" ht="12.75">
      <c r="A41" s="48" t="s">
        <v>89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90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21" ht="12.75" hidden="1">
      <c r="G60">
        <v>148029</v>
      </c>
      <c r="J60">
        <v>148029</v>
      </c>
      <c r="K60">
        <v>-25563647</v>
      </c>
      <c r="L60">
        <v>-16927964</v>
      </c>
      <c r="M60">
        <v>-17865351</v>
      </c>
      <c r="N60">
        <v>-25563647</v>
      </c>
      <c r="O60">
        <v>-17395304</v>
      </c>
      <c r="P60">
        <v>9523383</v>
      </c>
      <c r="R60">
        <v>-17395304</v>
      </c>
      <c r="U60">
        <v>-5000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-29821500</v>
      </c>
      <c r="D14" s="18"/>
      <c r="E14" s="19">
        <v>-325190734</v>
      </c>
      <c r="F14" s="20">
        <v>-332828429</v>
      </c>
      <c r="G14" s="20">
        <v>-14653499</v>
      </c>
      <c r="H14" s="20">
        <v>-32615319</v>
      </c>
      <c r="I14" s="20">
        <v>-43639216</v>
      </c>
      <c r="J14" s="20">
        <v>-90908034</v>
      </c>
      <c r="K14" s="20">
        <v>-21164524</v>
      </c>
      <c r="L14" s="20">
        <v>-20348296</v>
      </c>
      <c r="M14" s="20">
        <v>-24255900</v>
      </c>
      <c r="N14" s="20">
        <v>-65768720</v>
      </c>
      <c r="O14" s="20">
        <v>-18707890</v>
      </c>
      <c r="P14" s="20">
        <v>-27095305</v>
      </c>
      <c r="Q14" s="20">
        <v>-25146188</v>
      </c>
      <c r="R14" s="20">
        <v>-70949383</v>
      </c>
      <c r="S14" s="20">
        <v>-16430478</v>
      </c>
      <c r="T14" s="20">
        <v>-23381148</v>
      </c>
      <c r="U14" s="20">
        <v>-36876976</v>
      </c>
      <c r="V14" s="20">
        <v>-76688602</v>
      </c>
      <c r="W14" s="20">
        <v>-304314739</v>
      </c>
      <c r="X14" s="20">
        <v>-332828429</v>
      </c>
      <c r="Y14" s="20">
        <v>28513690</v>
      </c>
      <c r="Z14" s="21">
        <v>-8.57</v>
      </c>
      <c r="AA14" s="22">
        <v>-332828429</v>
      </c>
    </row>
    <row r="15" spans="1:27" ht="12.75">
      <c r="A15" s="23" t="s">
        <v>42</v>
      </c>
      <c r="B15" s="17"/>
      <c r="C15" s="18">
        <v>-294856</v>
      </c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>
        <v>-1392990</v>
      </c>
      <c r="V15" s="20">
        <v>-1392990</v>
      </c>
      <c r="W15" s="20">
        <v>-1392990</v>
      </c>
      <c r="X15" s="20"/>
      <c r="Y15" s="20">
        <v>-1392990</v>
      </c>
      <c r="Z15" s="21"/>
      <c r="AA15" s="22"/>
    </row>
    <row r="16" spans="1:27" ht="12.75">
      <c r="A16" s="23" t="s">
        <v>43</v>
      </c>
      <c r="B16" s="17" t="s">
        <v>6</v>
      </c>
      <c r="C16" s="18"/>
      <c r="D16" s="18"/>
      <c r="E16" s="19">
        <v>-1000000</v>
      </c>
      <c r="F16" s="20">
        <v>-700000</v>
      </c>
      <c r="G16" s="20"/>
      <c r="H16" s="20"/>
      <c r="I16" s="20"/>
      <c r="J16" s="20"/>
      <c r="K16" s="20"/>
      <c r="L16" s="20"/>
      <c r="M16" s="20">
        <v>-600000</v>
      </c>
      <c r="N16" s="20">
        <v>-600000</v>
      </c>
      <c r="O16" s="20"/>
      <c r="P16" s="20"/>
      <c r="Q16" s="20"/>
      <c r="R16" s="20"/>
      <c r="S16" s="20"/>
      <c r="T16" s="20"/>
      <c r="U16" s="20"/>
      <c r="V16" s="20"/>
      <c r="W16" s="20">
        <v>-600000</v>
      </c>
      <c r="X16" s="20">
        <v>-700000</v>
      </c>
      <c r="Y16" s="20">
        <v>100000</v>
      </c>
      <c r="Z16" s="21">
        <v>-14.29</v>
      </c>
      <c r="AA16" s="22">
        <v>-700000</v>
      </c>
    </row>
    <row r="17" spans="1:27" ht="12.75">
      <c r="A17" s="24" t="s">
        <v>44</v>
      </c>
      <c r="B17" s="25"/>
      <c r="C17" s="26">
        <f aca="true" t="shared" si="0" ref="C17:Y17">SUM(C6:C16)</f>
        <v>-30116356</v>
      </c>
      <c r="D17" s="26">
        <f>SUM(D6:D16)</f>
        <v>0</v>
      </c>
      <c r="E17" s="27">
        <f t="shared" si="0"/>
        <v>-326190734</v>
      </c>
      <c r="F17" s="28">
        <f t="shared" si="0"/>
        <v>-333528429</v>
      </c>
      <c r="G17" s="28">
        <f t="shared" si="0"/>
        <v>-14653499</v>
      </c>
      <c r="H17" s="28">
        <f t="shared" si="0"/>
        <v>-32615319</v>
      </c>
      <c r="I17" s="28">
        <f t="shared" si="0"/>
        <v>-43639216</v>
      </c>
      <c r="J17" s="28">
        <f t="shared" si="0"/>
        <v>-90908034</v>
      </c>
      <c r="K17" s="28">
        <f t="shared" si="0"/>
        <v>-21164524</v>
      </c>
      <c r="L17" s="28">
        <f t="shared" si="0"/>
        <v>-20348296</v>
      </c>
      <c r="M17" s="28">
        <f t="shared" si="0"/>
        <v>-24855900</v>
      </c>
      <c r="N17" s="28">
        <f t="shared" si="0"/>
        <v>-66368720</v>
      </c>
      <c r="O17" s="28">
        <f t="shared" si="0"/>
        <v>-18707890</v>
      </c>
      <c r="P17" s="28">
        <f t="shared" si="0"/>
        <v>-27095305</v>
      </c>
      <c r="Q17" s="28">
        <f t="shared" si="0"/>
        <v>-25146188</v>
      </c>
      <c r="R17" s="28">
        <f t="shared" si="0"/>
        <v>-70949383</v>
      </c>
      <c r="S17" s="28">
        <f t="shared" si="0"/>
        <v>-16430478</v>
      </c>
      <c r="T17" s="28">
        <f t="shared" si="0"/>
        <v>-23381148</v>
      </c>
      <c r="U17" s="28">
        <f t="shared" si="0"/>
        <v>-38269966</v>
      </c>
      <c r="V17" s="28">
        <f t="shared" si="0"/>
        <v>-78081592</v>
      </c>
      <c r="W17" s="28">
        <f t="shared" si="0"/>
        <v>-306307729</v>
      </c>
      <c r="X17" s="28">
        <f t="shared" si="0"/>
        <v>-333528429</v>
      </c>
      <c r="Y17" s="28">
        <f t="shared" si="0"/>
        <v>27220700</v>
      </c>
      <c r="Z17" s="29">
        <f>+IF(X17&lt;&gt;0,+(Y17/X17)*100,0)</f>
        <v>-8.161433219235413</v>
      </c>
      <c r="AA17" s="30">
        <f>SUM(AA6:AA16)</f>
        <v>-333528429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>
        <v>-107027175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>
        <v>-107027175</v>
      </c>
      <c r="Y26" s="20">
        <v>107027175</v>
      </c>
      <c r="Z26" s="21">
        <v>-100</v>
      </c>
      <c r="AA26" s="22">
        <v>-107027175</v>
      </c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-107027175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-107027175</v>
      </c>
      <c r="Y27" s="28">
        <f t="shared" si="1"/>
        <v>107027175</v>
      </c>
      <c r="Z27" s="29">
        <f>+IF(X27&lt;&gt;0,+(Y27/X27)*100,0)</f>
        <v>-100</v>
      </c>
      <c r="AA27" s="30">
        <f>SUM(AA21:AA26)</f>
        <v>-107027175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/>
      <c r="D33" s="18"/>
      <c r="E33" s="19"/>
      <c r="F33" s="20"/>
      <c r="G33" s="20"/>
      <c r="H33" s="36">
        <v>-3348</v>
      </c>
      <c r="I33" s="36"/>
      <c r="J33" s="36">
        <v>-3348</v>
      </c>
      <c r="K33" s="20">
        <v>3348</v>
      </c>
      <c r="L33" s="20"/>
      <c r="M33" s="20"/>
      <c r="N33" s="20">
        <v>3348</v>
      </c>
      <c r="O33" s="36"/>
      <c r="P33" s="36"/>
      <c r="Q33" s="36"/>
      <c r="R33" s="20"/>
      <c r="S33" s="20"/>
      <c r="T33" s="20"/>
      <c r="U33" s="20"/>
      <c r="V33" s="36"/>
      <c r="W33" s="36"/>
      <c r="X33" s="36"/>
      <c r="Y33" s="20"/>
      <c r="Z33" s="21"/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0</v>
      </c>
      <c r="D36" s="26">
        <f>SUM(D31:D35)</f>
        <v>0</v>
      </c>
      <c r="E36" s="27">
        <f t="shared" si="2"/>
        <v>0</v>
      </c>
      <c r="F36" s="28">
        <f t="shared" si="2"/>
        <v>0</v>
      </c>
      <c r="G36" s="28">
        <f t="shared" si="2"/>
        <v>0</v>
      </c>
      <c r="H36" s="28">
        <f t="shared" si="2"/>
        <v>-3348</v>
      </c>
      <c r="I36" s="28">
        <f t="shared" si="2"/>
        <v>0</v>
      </c>
      <c r="J36" s="28">
        <f t="shared" si="2"/>
        <v>-3348</v>
      </c>
      <c r="K36" s="28">
        <f t="shared" si="2"/>
        <v>3348</v>
      </c>
      <c r="L36" s="28">
        <f t="shared" si="2"/>
        <v>0</v>
      </c>
      <c r="M36" s="28">
        <f t="shared" si="2"/>
        <v>0</v>
      </c>
      <c r="N36" s="28">
        <f t="shared" si="2"/>
        <v>3348</v>
      </c>
      <c r="O36" s="28">
        <f t="shared" si="2"/>
        <v>0</v>
      </c>
      <c r="P36" s="28">
        <f t="shared" si="2"/>
        <v>0</v>
      </c>
      <c r="Q36" s="28">
        <f t="shared" si="2"/>
        <v>0</v>
      </c>
      <c r="R36" s="28">
        <f t="shared" si="2"/>
        <v>0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0</v>
      </c>
      <c r="X36" s="28">
        <f t="shared" si="2"/>
        <v>0</v>
      </c>
      <c r="Y36" s="28">
        <f t="shared" si="2"/>
        <v>0</v>
      </c>
      <c r="Z36" s="29">
        <f>+IF(X36&lt;&gt;0,+(Y36/X36)*100,0)</f>
        <v>0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-30116356</v>
      </c>
      <c r="D38" s="32">
        <f>+D17+D27+D36</f>
        <v>0</v>
      </c>
      <c r="E38" s="33">
        <f t="shared" si="3"/>
        <v>-326190734</v>
      </c>
      <c r="F38" s="2">
        <f t="shared" si="3"/>
        <v>-440555604</v>
      </c>
      <c r="G38" s="2">
        <f t="shared" si="3"/>
        <v>-14653499</v>
      </c>
      <c r="H38" s="2">
        <f t="shared" si="3"/>
        <v>-32618667</v>
      </c>
      <c r="I38" s="2">
        <f t="shared" si="3"/>
        <v>-43639216</v>
      </c>
      <c r="J38" s="2">
        <f t="shared" si="3"/>
        <v>-90911382</v>
      </c>
      <c r="K38" s="2">
        <f t="shared" si="3"/>
        <v>-21161176</v>
      </c>
      <c r="L38" s="2">
        <f t="shared" si="3"/>
        <v>-20348296</v>
      </c>
      <c r="M38" s="2">
        <f t="shared" si="3"/>
        <v>-24855900</v>
      </c>
      <c r="N38" s="2">
        <f t="shared" si="3"/>
        <v>-66365372</v>
      </c>
      <c r="O38" s="2">
        <f t="shared" si="3"/>
        <v>-18707890</v>
      </c>
      <c r="P38" s="2">
        <f t="shared" si="3"/>
        <v>-27095305</v>
      </c>
      <c r="Q38" s="2">
        <f t="shared" si="3"/>
        <v>-25146188</v>
      </c>
      <c r="R38" s="2">
        <f t="shared" si="3"/>
        <v>-70949383</v>
      </c>
      <c r="S38" s="2">
        <f t="shared" si="3"/>
        <v>-16430478</v>
      </c>
      <c r="T38" s="2">
        <f t="shared" si="3"/>
        <v>-23381148</v>
      </c>
      <c r="U38" s="2">
        <f t="shared" si="3"/>
        <v>-38269966</v>
      </c>
      <c r="V38" s="2">
        <f t="shared" si="3"/>
        <v>-78081592</v>
      </c>
      <c r="W38" s="2">
        <f t="shared" si="3"/>
        <v>-306307729</v>
      </c>
      <c r="X38" s="2">
        <f t="shared" si="3"/>
        <v>-440555604</v>
      </c>
      <c r="Y38" s="2">
        <f t="shared" si="3"/>
        <v>134247875</v>
      </c>
      <c r="Z38" s="34">
        <f>+IF(X38&lt;&gt;0,+(Y38/X38)*100,0)</f>
        <v>-30.47240207163498</v>
      </c>
      <c r="AA38" s="35">
        <f>+AA17+AA27+AA36</f>
        <v>-440555604</v>
      </c>
    </row>
    <row r="39" spans="1:27" ht="12.75">
      <c r="A39" s="23" t="s">
        <v>59</v>
      </c>
      <c r="B39" s="17"/>
      <c r="C39" s="32"/>
      <c r="D39" s="32"/>
      <c r="E39" s="33"/>
      <c r="F39" s="2"/>
      <c r="G39" s="2"/>
      <c r="H39" s="2">
        <f>+G40+H60</f>
        <v>-14653499</v>
      </c>
      <c r="I39" s="2">
        <f>+H40+I60</f>
        <v>-47272166</v>
      </c>
      <c r="J39" s="2">
        <f>+G39</f>
        <v>0</v>
      </c>
      <c r="K39" s="2">
        <f>+I40+K60</f>
        <v>-90911382</v>
      </c>
      <c r="L39" s="2">
        <f>+K40+L60</f>
        <v>-112072558</v>
      </c>
      <c r="M39" s="2">
        <f>+L40+M60</f>
        <v>-132420854</v>
      </c>
      <c r="N39" s="2">
        <f>+K39</f>
        <v>-90911382</v>
      </c>
      <c r="O39" s="2">
        <f>+M40+O60</f>
        <v>-157276754</v>
      </c>
      <c r="P39" s="2">
        <f>+O40+P60</f>
        <v>-175984644</v>
      </c>
      <c r="Q39" s="2">
        <f>+P40+Q60</f>
        <v>-203079949</v>
      </c>
      <c r="R39" s="2">
        <f>+O39</f>
        <v>-157276754</v>
      </c>
      <c r="S39" s="2">
        <f>+Q40+S60</f>
        <v>-228226137</v>
      </c>
      <c r="T39" s="2">
        <f>+S40+T60</f>
        <v>-244656615</v>
      </c>
      <c r="U39" s="2">
        <f>+T40+U60</f>
        <v>-268037763</v>
      </c>
      <c r="V39" s="2">
        <f>+S39</f>
        <v>-228226137</v>
      </c>
      <c r="W39" s="2">
        <f>+G39</f>
        <v>0</v>
      </c>
      <c r="X39" s="2"/>
      <c r="Y39" s="2">
        <f>+W39-X39</f>
        <v>0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-30116356</v>
      </c>
      <c r="D40" s="43">
        <f aca="true" t="shared" si="4" ref="D40:AA40">+D38+D39</f>
        <v>0</v>
      </c>
      <c r="E40" s="44">
        <f t="shared" si="4"/>
        <v>-326190734</v>
      </c>
      <c r="F40" s="45">
        <f t="shared" si="4"/>
        <v>-440555604</v>
      </c>
      <c r="G40" s="45">
        <f t="shared" si="4"/>
        <v>-14653499</v>
      </c>
      <c r="H40" s="45">
        <f t="shared" si="4"/>
        <v>-47272166</v>
      </c>
      <c r="I40" s="45">
        <f t="shared" si="4"/>
        <v>-90911382</v>
      </c>
      <c r="J40" s="45">
        <f>+I40</f>
        <v>-90911382</v>
      </c>
      <c r="K40" s="45">
        <f t="shared" si="4"/>
        <v>-112072558</v>
      </c>
      <c r="L40" s="45">
        <f t="shared" si="4"/>
        <v>-132420854</v>
      </c>
      <c r="M40" s="45">
        <f t="shared" si="4"/>
        <v>-157276754</v>
      </c>
      <c r="N40" s="45">
        <f>+M40</f>
        <v>-157276754</v>
      </c>
      <c r="O40" s="45">
        <f t="shared" si="4"/>
        <v>-175984644</v>
      </c>
      <c r="P40" s="45">
        <f t="shared" si="4"/>
        <v>-203079949</v>
      </c>
      <c r="Q40" s="45">
        <f t="shared" si="4"/>
        <v>-228226137</v>
      </c>
      <c r="R40" s="45">
        <f>+Q40</f>
        <v>-228226137</v>
      </c>
      <c r="S40" s="45">
        <f t="shared" si="4"/>
        <v>-244656615</v>
      </c>
      <c r="T40" s="45">
        <f t="shared" si="4"/>
        <v>-268037763</v>
      </c>
      <c r="U40" s="45">
        <f t="shared" si="4"/>
        <v>-306307729</v>
      </c>
      <c r="V40" s="45">
        <f>+U40</f>
        <v>-306307729</v>
      </c>
      <c r="W40" s="45">
        <f>+V40</f>
        <v>-306307729</v>
      </c>
      <c r="X40" s="45">
        <f t="shared" si="4"/>
        <v>-440555604</v>
      </c>
      <c r="Y40" s="45">
        <f t="shared" si="4"/>
        <v>134247875</v>
      </c>
      <c r="Z40" s="46">
        <f>+IF(X40&lt;&gt;0,+(Y40/X40)*100,0)</f>
        <v>-30.47240207163498</v>
      </c>
      <c r="AA40" s="47">
        <f t="shared" si="4"/>
        <v>-440555604</v>
      </c>
    </row>
    <row r="41" spans="1:27" ht="12.75">
      <c r="A41" s="48" t="s">
        <v>89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90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32</v>
      </c>
      <c r="D6" s="18"/>
      <c r="E6" s="19"/>
      <c r="F6" s="20">
        <v>101173908</v>
      </c>
      <c r="G6" s="20"/>
      <c r="H6" s="20"/>
      <c r="I6" s="20"/>
      <c r="J6" s="20"/>
      <c r="K6" s="20"/>
      <c r="L6" s="20"/>
      <c r="M6" s="20"/>
      <c r="N6" s="20"/>
      <c r="O6" s="20"/>
      <c r="P6" s="20">
        <v>4782569</v>
      </c>
      <c r="Q6" s="20">
        <v>4997549</v>
      </c>
      <c r="R6" s="20">
        <v>9780118</v>
      </c>
      <c r="S6" s="20">
        <v>3810045</v>
      </c>
      <c r="T6" s="20">
        <v>5496097</v>
      </c>
      <c r="U6" s="20"/>
      <c r="V6" s="20">
        <v>9306142</v>
      </c>
      <c r="W6" s="20">
        <v>19086260</v>
      </c>
      <c r="X6" s="20">
        <v>101173908</v>
      </c>
      <c r="Y6" s="20">
        <v>-82087648</v>
      </c>
      <c r="Z6" s="21">
        <v>-81.14</v>
      </c>
      <c r="AA6" s="22">
        <v>101173908</v>
      </c>
    </row>
    <row r="7" spans="1:27" ht="12.75">
      <c r="A7" s="23" t="s">
        <v>34</v>
      </c>
      <c r="B7" s="17"/>
      <c r="C7" s="18">
        <v>6085</v>
      </c>
      <c r="D7" s="18"/>
      <c r="E7" s="19"/>
      <c r="F7" s="20">
        <v>194687208</v>
      </c>
      <c r="G7" s="20">
        <v>1715</v>
      </c>
      <c r="H7" s="20"/>
      <c r="I7" s="20"/>
      <c r="J7" s="20">
        <v>1715</v>
      </c>
      <c r="K7" s="20"/>
      <c r="L7" s="20">
        <v>355</v>
      </c>
      <c r="M7" s="20"/>
      <c r="N7" s="20">
        <v>355</v>
      </c>
      <c r="O7" s="20">
        <v>3998</v>
      </c>
      <c r="P7" s="20">
        <v>10979383</v>
      </c>
      <c r="Q7" s="20">
        <v>9601974</v>
      </c>
      <c r="R7" s="20">
        <v>20585355</v>
      </c>
      <c r="S7" s="20">
        <v>7616394</v>
      </c>
      <c r="T7" s="20">
        <v>8235389</v>
      </c>
      <c r="U7" s="20"/>
      <c r="V7" s="20">
        <v>15851783</v>
      </c>
      <c r="W7" s="20">
        <v>36439208</v>
      </c>
      <c r="X7" s="20">
        <v>194687208</v>
      </c>
      <c r="Y7" s="20">
        <v>-158248000</v>
      </c>
      <c r="Z7" s="21">
        <v>-81.28</v>
      </c>
      <c r="AA7" s="22">
        <v>194687208</v>
      </c>
    </row>
    <row r="8" spans="1:27" ht="12.75">
      <c r="A8" s="23" t="s">
        <v>35</v>
      </c>
      <c r="B8" s="17"/>
      <c r="C8" s="18">
        <v>16722654</v>
      </c>
      <c r="D8" s="18"/>
      <c r="E8" s="19">
        <v>28186320</v>
      </c>
      <c r="F8" s="20">
        <v>24850661</v>
      </c>
      <c r="G8" s="20">
        <v>1814011</v>
      </c>
      <c r="H8" s="20">
        <v>1889758</v>
      </c>
      <c r="I8" s="20">
        <v>1056269</v>
      </c>
      <c r="J8" s="20">
        <v>4760038</v>
      </c>
      <c r="K8" s="20">
        <v>4499108</v>
      </c>
      <c r="L8" s="20">
        <v>3698961</v>
      </c>
      <c r="M8" s="20">
        <v>1392095</v>
      </c>
      <c r="N8" s="20">
        <v>9590164</v>
      </c>
      <c r="O8" s="20">
        <v>2142383</v>
      </c>
      <c r="P8" s="20">
        <v>2936163</v>
      </c>
      <c r="Q8" s="20">
        <v>1886609</v>
      </c>
      <c r="R8" s="20">
        <v>6965155</v>
      </c>
      <c r="S8" s="20">
        <v>178772</v>
      </c>
      <c r="T8" s="20">
        <v>1344492</v>
      </c>
      <c r="U8" s="20"/>
      <c r="V8" s="20">
        <v>1523264</v>
      </c>
      <c r="W8" s="20">
        <v>22838621</v>
      </c>
      <c r="X8" s="20">
        <v>24850661</v>
      </c>
      <c r="Y8" s="20">
        <v>-2012040</v>
      </c>
      <c r="Z8" s="21">
        <v>-8.1</v>
      </c>
      <c r="AA8" s="22">
        <v>24850661</v>
      </c>
    </row>
    <row r="9" spans="1:27" ht="12.75">
      <c r="A9" s="23" t="s">
        <v>36</v>
      </c>
      <c r="B9" s="17" t="s">
        <v>6</v>
      </c>
      <c r="C9" s="18">
        <v>43698745</v>
      </c>
      <c r="D9" s="18"/>
      <c r="E9" s="19">
        <v>93655008</v>
      </c>
      <c r="F9" s="20">
        <v>94045643</v>
      </c>
      <c r="G9" s="20">
        <v>14927139</v>
      </c>
      <c r="H9" s="20">
        <v>262000</v>
      </c>
      <c r="I9" s="20">
        <v>35</v>
      </c>
      <c r="J9" s="20">
        <v>15189174</v>
      </c>
      <c r="K9" s="20">
        <v>37879000</v>
      </c>
      <c r="L9" s="20">
        <v>471000</v>
      </c>
      <c r="M9" s="20">
        <v>36687000</v>
      </c>
      <c r="N9" s="20">
        <v>75037000</v>
      </c>
      <c r="O9" s="20"/>
      <c r="P9" s="20">
        <v>313288</v>
      </c>
      <c r="Q9" s="20">
        <v>30361000</v>
      </c>
      <c r="R9" s="20">
        <v>30674288</v>
      </c>
      <c r="S9" s="20"/>
      <c r="T9" s="20">
        <v>7233235</v>
      </c>
      <c r="U9" s="20"/>
      <c r="V9" s="20">
        <v>7233235</v>
      </c>
      <c r="W9" s="20">
        <v>128133697</v>
      </c>
      <c r="X9" s="20">
        <v>94045643</v>
      </c>
      <c r="Y9" s="20">
        <v>34088054</v>
      </c>
      <c r="Z9" s="21">
        <v>36.25</v>
      </c>
      <c r="AA9" s="22">
        <v>94045643</v>
      </c>
    </row>
    <row r="10" spans="1:27" ht="12.75">
      <c r="A10" s="23" t="s">
        <v>37</v>
      </c>
      <c r="B10" s="17" t="s">
        <v>6</v>
      </c>
      <c r="C10" s="18">
        <v>61080000</v>
      </c>
      <c r="D10" s="18"/>
      <c r="E10" s="19">
        <v>76911000</v>
      </c>
      <c r="F10" s="20">
        <v>85611000</v>
      </c>
      <c r="G10" s="20"/>
      <c r="H10" s="20">
        <v>15000000</v>
      </c>
      <c r="I10" s="20"/>
      <c r="J10" s="20">
        <v>15000000</v>
      </c>
      <c r="K10" s="20"/>
      <c r="L10" s="20">
        <v>23000000</v>
      </c>
      <c r="M10" s="20"/>
      <c r="N10" s="20">
        <v>23000000</v>
      </c>
      <c r="O10" s="20"/>
      <c r="P10" s="20"/>
      <c r="Q10" s="20">
        <v>10000000</v>
      </c>
      <c r="R10" s="20">
        <v>10000000</v>
      </c>
      <c r="S10" s="20"/>
      <c r="T10" s="20"/>
      <c r="U10" s="20"/>
      <c r="V10" s="20"/>
      <c r="W10" s="20">
        <v>48000000</v>
      </c>
      <c r="X10" s="20">
        <v>85611000</v>
      </c>
      <c r="Y10" s="20">
        <v>-37611000</v>
      </c>
      <c r="Z10" s="21">
        <v>-43.93</v>
      </c>
      <c r="AA10" s="22">
        <v>85611000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v>77904</v>
      </c>
      <c r="R11" s="20">
        <v>77904</v>
      </c>
      <c r="S11" s="20"/>
      <c r="T11" s="20"/>
      <c r="U11" s="20"/>
      <c r="V11" s="20"/>
      <c r="W11" s="20">
        <v>77904</v>
      </c>
      <c r="X11" s="20"/>
      <c r="Y11" s="20">
        <v>77904</v>
      </c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-248687122</v>
      </c>
      <c r="D14" s="18"/>
      <c r="E14" s="19">
        <v>-275192384</v>
      </c>
      <c r="F14" s="20">
        <v>-365014188</v>
      </c>
      <c r="G14" s="20">
        <v>-17993204</v>
      </c>
      <c r="H14" s="20">
        <v>-15953226</v>
      </c>
      <c r="I14" s="20">
        <v>-28759755</v>
      </c>
      <c r="J14" s="20">
        <v>-62706185</v>
      </c>
      <c r="K14" s="20">
        <v>-3833863</v>
      </c>
      <c r="L14" s="20">
        <v>-18444022</v>
      </c>
      <c r="M14" s="20">
        <v>-22364342</v>
      </c>
      <c r="N14" s="20">
        <v>-44642227</v>
      </c>
      <c r="O14" s="20">
        <v>-19784690</v>
      </c>
      <c r="P14" s="20">
        <v>-84918499</v>
      </c>
      <c r="Q14" s="20">
        <v>-10266104</v>
      </c>
      <c r="R14" s="20">
        <v>-114969293</v>
      </c>
      <c r="S14" s="20">
        <v>-19013156</v>
      </c>
      <c r="T14" s="20">
        <v>-51012294</v>
      </c>
      <c r="U14" s="20"/>
      <c r="V14" s="20">
        <v>-70025450</v>
      </c>
      <c r="W14" s="20">
        <v>-292343155</v>
      </c>
      <c r="X14" s="20">
        <v>-365014188</v>
      </c>
      <c r="Y14" s="20">
        <v>72671033</v>
      </c>
      <c r="Z14" s="21">
        <v>-19.91</v>
      </c>
      <c r="AA14" s="22">
        <v>-365014188</v>
      </c>
    </row>
    <row r="15" spans="1:27" ht="12.75">
      <c r="A15" s="23" t="s">
        <v>42</v>
      </c>
      <c r="B15" s="17"/>
      <c r="C15" s="18">
        <v>-7367752</v>
      </c>
      <c r="D15" s="18"/>
      <c r="E15" s="19">
        <v>-6999996</v>
      </c>
      <c r="F15" s="20">
        <v>-12000000</v>
      </c>
      <c r="G15" s="20"/>
      <c r="H15" s="20"/>
      <c r="I15" s="20">
        <v>-595301</v>
      </c>
      <c r="J15" s="20">
        <v>-595301</v>
      </c>
      <c r="K15" s="20">
        <v>-290</v>
      </c>
      <c r="L15" s="20">
        <v>-958759</v>
      </c>
      <c r="M15" s="20">
        <v>-788237</v>
      </c>
      <c r="N15" s="20">
        <v>-1747286</v>
      </c>
      <c r="O15" s="20">
        <v>-455094</v>
      </c>
      <c r="P15" s="20">
        <v>-268332</v>
      </c>
      <c r="Q15" s="20">
        <v>-277</v>
      </c>
      <c r="R15" s="20">
        <v>-723703</v>
      </c>
      <c r="S15" s="20">
        <v>-424263</v>
      </c>
      <c r="T15" s="20">
        <v>-110228</v>
      </c>
      <c r="U15" s="20"/>
      <c r="V15" s="20">
        <v>-534491</v>
      </c>
      <c r="W15" s="20">
        <v>-3600781</v>
      </c>
      <c r="X15" s="20">
        <v>-12000000</v>
      </c>
      <c r="Y15" s="20">
        <v>8399219</v>
      </c>
      <c r="Z15" s="21">
        <v>-69.99</v>
      </c>
      <c r="AA15" s="22">
        <v>-12000000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-134547358</v>
      </c>
      <c r="D17" s="26">
        <f>SUM(D6:D16)</f>
        <v>0</v>
      </c>
      <c r="E17" s="27">
        <f t="shared" si="0"/>
        <v>-83440052</v>
      </c>
      <c r="F17" s="28">
        <f t="shared" si="0"/>
        <v>123354232</v>
      </c>
      <c r="G17" s="28">
        <f t="shared" si="0"/>
        <v>-1250339</v>
      </c>
      <c r="H17" s="28">
        <f t="shared" si="0"/>
        <v>1198532</v>
      </c>
      <c r="I17" s="28">
        <f t="shared" si="0"/>
        <v>-28298752</v>
      </c>
      <c r="J17" s="28">
        <f t="shared" si="0"/>
        <v>-28350559</v>
      </c>
      <c r="K17" s="28">
        <f t="shared" si="0"/>
        <v>38543955</v>
      </c>
      <c r="L17" s="28">
        <f t="shared" si="0"/>
        <v>7767535</v>
      </c>
      <c r="M17" s="28">
        <f t="shared" si="0"/>
        <v>14926516</v>
      </c>
      <c r="N17" s="28">
        <f t="shared" si="0"/>
        <v>61238006</v>
      </c>
      <c r="O17" s="28">
        <f t="shared" si="0"/>
        <v>-18093403</v>
      </c>
      <c r="P17" s="28">
        <f t="shared" si="0"/>
        <v>-66175428</v>
      </c>
      <c r="Q17" s="28">
        <f t="shared" si="0"/>
        <v>46658655</v>
      </c>
      <c r="R17" s="28">
        <f t="shared" si="0"/>
        <v>-37610176</v>
      </c>
      <c r="S17" s="28">
        <f t="shared" si="0"/>
        <v>-7832208</v>
      </c>
      <c r="T17" s="28">
        <f t="shared" si="0"/>
        <v>-28813309</v>
      </c>
      <c r="U17" s="28">
        <f t="shared" si="0"/>
        <v>0</v>
      </c>
      <c r="V17" s="28">
        <f t="shared" si="0"/>
        <v>-36645517</v>
      </c>
      <c r="W17" s="28">
        <f t="shared" si="0"/>
        <v>-41368246</v>
      </c>
      <c r="X17" s="28">
        <f t="shared" si="0"/>
        <v>123354232</v>
      </c>
      <c r="Y17" s="28">
        <f t="shared" si="0"/>
        <v>-164722478</v>
      </c>
      <c r="Z17" s="29">
        <f>+IF(X17&lt;&gt;0,+(Y17/X17)*100,0)</f>
        <v>-133.53613842774362</v>
      </c>
      <c r="AA17" s="30">
        <f>SUM(AA6:AA16)</f>
        <v>123354232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-182469</v>
      </c>
      <c r="D23" s="40"/>
      <c r="E23" s="19">
        <v>182469</v>
      </c>
      <c r="F23" s="20">
        <v>182469</v>
      </c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>
        <v>182469</v>
      </c>
      <c r="Y23" s="36">
        <v>-182469</v>
      </c>
      <c r="Z23" s="37">
        <v>-100</v>
      </c>
      <c r="AA23" s="38">
        <v>182469</v>
      </c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-86348135</v>
      </c>
      <c r="D26" s="18"/>
      <c r="E26" s="19">
        <v>-75615456</v>
      </c>
      <c r="F26" s="20">
        <v>-84315451</v>
      </c>
      <c r="G26" s="20">
        <v>-976309</v>
      </c>
      <c r="H26" s="20">
        <v>-4630956</v>
      </c>
      <c r="I26" s="20">
        <v>-818799</v>
      </c>
      <c r="J26" s="20">
        <v>-6426064</v>
      </c>
      <c r="K26" s="20">
        <v>-7090332</v>
      </c>
      <c r="L26" s="20">
        <v>-8997376</v>
      </c>
      <c r="M26" s="20">
        <v>-924462</v>
      </c>
      <c r="N26" s="20">
        <v>-17012170</v>
      </c>
      <c r="O26" s="20">
        <v>-1545521</v>
      </c>
      <c r="P26" s="20">
        <v>-10368865</v>
      </c>
      <c r="Q26" s="20">
        <v>-2378323</v>
      </c>
      <c r="R26" s="20">
        <v>-14292709</v>
      </c>
      <c r="S26" s="20">
        <v>-3803510</v>
      </c>
      <c r="T26" s="20">
        <v>-3239536</v>
      </c>
      <c r="U26" s="20"/>
      <c r="V26" s="20">
        <v>-7043046</v>
      </c>
      <c r="W26" s="20">
        <v>-44773989</v>
      </c>
      <c r="X26" s="20">
        <v>-84315451</v>
      </c>
      <c r="Y26" s="20">
        <v>39541462</v>
      </c>
      <c r="Z26" s="21">
        <v>-46.9</v>
      </c>
      <c r="AA26" s="22">
        <v>-84315451</v>
      </c>
    </row>
    <row r="27" spans="1:27" ht="12.75">
      <c r="A27" s="24" t="s">
        <v>51</v>
      </c>
      <c r="B27" s="25"/>
      <c r="C27" s="26">
        <f aca="true" t="shared" si="1" ref="C27:Y27">SUM(C21:C26)</f>
        <v>-86530604</v>
      </c>
      <c r="D27" s="26">
        <f>SUM(D21:D26)</f>
        <v>0</v>
      </c>
      <c r="E27" s="27">
        <f t="shared" si="1"/>
        <v>-75432987</v>
      </c>
      <c r="F27" s="28">
        <f t="shared" si="1"/>
        <v>-84132982</v>
      </c>
      <c r="G27" s="28">
        <f t="shared" si="1"/>
        <v>-976309</v>
      </c>
      <c r="H27" s="28">
        <f t="shared" si="1"/>
        <v>-4630956</v>
      </c>
      <c r="I27" s="28">
        <f t="shared" si="1"/>
        <v>-818799</v>
      </c>
      <c r="J27" s="28">
        <f t="shared" si="1"/>
        <v>-6426064</v>
      </c>
      <c r="K27" s="28">
        <f t="shared" si="1"/>
        <v>-7090332</v>
      </c>
      <c r="L27" s="28">
        <f t="shared" si="1"/>
        <v>-8997376</v>
      </c>
      <c r="M27" s="28">
        <f t="shared" si="1"/>
        <v>-924462</v>
      </c>
      <c r="N27" s="28">
        <f t="shared" si="1"/>
        <v>-17012170</v>
      </c>
      <c r="O27" s="28">
        <f t="shared" si="1"/>
        <v>-1545521</v>
      </c>
      <c r="P27" s="28">
        <f t="shared" si="1"/>
        <v>-10368865</v>
      </c>
      <c r="Q27" s="28">
        <f t="shared" si="1"/>
        <v>-2378323</v>
      </c>
      <c r="R27" s="28">
        <f t="shared" si="1"/>
        <v>-14292709</v>
      </c>
      <c r="S27" s="28">
        <f t="shared" si="1"/>
        <v>-3803510</v>
      </c>
      <c r="T27" s="28">
        <f t="shared" si="1"/>
        <v>-3239536</v>
      </c>
      <c r="U27" s="28">
        <f t="shared" si="1"/>
        <v>0</v>
      </c>
      <c r="V27" s="28">
        <f t="shared" si="1"/>
        <v>-7043046</v>
      </c>
      <c r="W27" s="28">
        <f t="shared" si="1"/>
        <v>-44773989</v>
      </c>
      <c r="X27" s="28">
        <f t="shared" si="1"/>
        <v>-84132982</v>
      </c>
      <c r="Y27" s="28">
        <f t="shared" si="1"/>
        <v>39358993</v>
      </c>
      <c r="Z27" s="29">
        <f>+IF(X27&lt;&gt;0,+(Y27/X27)*100,0)</f>
        <v>-46.78188275794147</v>
      </c>
      <c r="AA27" s="30">
        <f>SUM(AA21:AA26)</f>
        <v>-84132982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546536</v>
      </c>
      <c r="D33" s="18"/>
      <c r="E33" s="19">
        <v>-6196247</v>
      </c>
      <c r="F33" s="20">
        <v>5778686</v>
      </c>
      <c r="G33" s="20">
        <v>5801522</v>
      </c>
      <c r="H33" s="36">
        <v>-5756726</v>
      </c>
      <c r="I33" s="36">
        <v>1815</v>
      </c>
      <c r="J33" s="36">
        <v>46611</v>
      </c>
      <c r="K33" s="20">
        <v>-55832</v>
      </c>
      <c r="L33" s="20">
        <v>53818</v>
      </c>
      <c r="M33" s="20">
        <v>-36813</v>
      </c>
      <c r="N33" s="20">
        <v>-38827</v>
      </c>
      <c r="O33" s="36">
        <v>28181</v>
      </c>
      <c r="P33" s="36">
        <v>-28432</v>
      </c>
      <c r="Q33" s="36">
        <v>17625</v>
      </c>
      <c r="R33" s="20">
        <v>17374</v>
      </c>
      <c r="S33" s="20">
        <v>-25157</v>
      </c>
      <c r="T33" s="20">
        <v>-9311</v>
      </c>
      <c r="U33" s="20">
        <v>9310</v>
      </c>
      <c r="V33" s="36">
        <v>-25158</v>
      </c>
      <c r="W33" s="36"/>
      <c r="X33" s="36">
        <v>-417561</v>
      </c>
      <c r="Y33" s="20">
        <v>417561</v>
      </c>
      <c r="Z33" s="21">
        <v>-100</v>
      </c>
      <c r="AA33" s="22">
        <v>5778686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546536</v>
      </c>
      <c r="D36" s="26">
        <f>SUM(D31:D35)</f>
        <v>0</v>
      </c>
      <c r="E36" s="27">
        <f t="shared" si="2"/>
        <v>-6196247</v>
      </c>
      <c r="F36" s="28">
        <f t="shared" si="2"/>
        <v>5778686</v>
      </c>
      <c r="G36" s="28">
        <f t="shared" si="2"/>
        <v>5801522</v>
      </c>
      <c r="H36" s="28">
        <f t="shared" si="2"/>
        <v>-5756726</v>
      </c>
      <c r="I36" s="28">
        <f t="shared" si="2"/>
        <v>1815</v>
      </c>
      <c r="J36" s="28">
        <f t="shared" si="2"/>
        <v>46611</v>
      </c>
      <c r="K36" s="28">
        <f t="shared" si="2"/>
        <v>-55832</v>
      </c>
      <c r="L36" s="28">
        <f t="shared" si="2"/>
        <v>53818</v>
      </c>
      <c r="M36" s="28">
        <f t="shared" si="2"/>
        <v>-36813</v>
      </c>
      <c r="N36" s="28">
        <f t="shared" si="2"/>
        <v>-38827</v>
      </c>
      <c r="O36" s="28">
        <f t="shared" si="2"/>
        <v>28181</v>
      </c>
      <c r="P36" s="28">
        <f t="shared" si="2"/>
        <v>-28432</v>
      </c>
      <c r="Q36" s="28">
        <f t="shared" si="2"/>
        <v>17625</v>
      </c>
      <c r="R36" s="28">
        <f t="shared" si="2"/>
        <v>17374</v>
      </c>
      <c r="S36" s="28">
        <f t="shared" si="2"/>
        <v>-25157</v>
      </c>
      <c r="T36" s="28">
        <f t="shared" si="2"/>
        <v>-9311</v>
      </c>
      <c r="U36" s="28">
        <f t="shared" si="2"/>
        <v>9310</v>
      </c>
      <c r="V36" s="28">
        <f t="shared" si="2"/>
        <v>-25158</v>
      </c>
      <c r="W36" s="28">
        <f t="shared" si="2"/>
        <v>0</v>
      </c>
      <c r="X36" s="28">
        <f t="shared" si="2"/>
        <v>-417561</v>
      </c>
      <c r="Y36" s="28">
        <f t="shared" si="2"/>
        <v>417561</v>
      </c>
      <c r="Z36" s="29">
        <f>+IF(X36&lt;&gt;0,+(Y36/X36)*100,0)</f>
        <v>-100</v>
      </c>
      <c r="AA36" s="30">
        <f>SUM(AA31:AA35)</f>
        <v>5778686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-220531426</v>
      </c>
      <c r="D38" s="32">
        <f>+D17+D27+D36</f>
        <v>0</v>
      </c>
      <c r="E38" s="33">
        <f t="shared" si="3"/>
        <v>-165069286</v>
      </c>
      <c r="F38" s="2">
        <f t="shared" si="3"/>
        <v>44999936</v>
      </c>
      <c r="G38" s="2">
        <f t="shared" si="3"/>
        <v>3574874</v>
      </c>
      <c r="H38" s="2">
        <f t="shared" si="3"/>
        <v>-9189150</v>
      </c>
      <c r="I38" s="2">
        <f t="shared" si="3"/>
        <v>-29115736</v>
      </c>
      <c r="J38" s="2">
        <f t="shared" si="3"/>
        <v>-34730012</v>
      </c>
      <c r="K38" s="2">
        <f t="shared" si="3"/>
        <v>31397791</v>
      </c>
      <c r="L38" s="2">
        <f t="shared" si="3"/>
        <v>-1176023</v>
      </c>
      <c r="M38" s="2">
        <f t="shared" si="3"/>
        <v>13965241</v>
      </c>
      <c r="N38" s="2">
        <f t="shared" si="3"/>
        <v>44187009</v>
      </c>
      <c r="O38" s="2">
        <f t="shared" si="3"/>
        <v>-19610743</v>
      </c>
      <c r="P38" s="2">
        <f t="shared" si="3"/>
        <v>-76572725</v>
      </c>
      <c r="Q38" s="2">
        <f t="shared" si="3"/>
        <v>44297957</v>
      </c>
      <c r="R38" s="2">
        <f t="shared" si="3"/>
        <v>-51885511</v>
      </c>
      <c r="S38" s="2">
        <f t="shared" si="3"/>
        <v>-11660875</v>
      </c>
      <c r="T38" s="2">
        <f t="shared" si="3"/>
        <v>-32062156</v>
      </c>
      <c r="U38" s="2">
        <f t="shared" si="3"/>
        <v>9310</v>
      </c>
      <c r="V38" s="2">
        <f t="shared" si="3"/>
        <v>-43713721</v>
      </c>
      <c r="W38" s="2">
        <f t="shared" si="3"/>
        <v>-86142235</v>
      </c>
      <c r="X38" s="2">
        <f t="shared" si="3"/>
        <v>38803689</v>
      </c>
      <c r="Y38" s="2">
        <f t="shared" si="3"/>
        <v>-124945924</v>
      </c>
      <c r="Z38" s="34">
        <f>+IF(X38&lt;&gt;0,+(Y38/X38)*100,0)</f>
        <v>-321.9949629015942</v>
      </c>
      <c r="AA38" s="35">
        <f>+AA17+AA27+AA36</f>
        <v>44999936</v>
      </c>
    </row>
    <row r="39" spans="1:27" ht="12.75">
      <c r="A39" s="23" t="s">
        <v>59</v>
      </c>
      <c r="B39" s="17"/>
      <c r="C39" s="32">
        <v>-554341</v>
      </c>
      <c r="D39" s="32"/>
      <c r="E39" s="33"/>
      <c r="F39" s="2">
        <v>-87085557</v>
      </c>
      <c r="G39" s="2">
        <v>133030596</v>
      </c>
      <c r="H39" s="2">
        <f>+G40+H60</f>
        <v>136605470</v>
      </c>
      <c r="I39" s="2">
        <f>+H40+I60</f>
        <v>127416320</v>
      </c>
      <c r="J39" s="2">
        <f>+G39</f>
        <v>133030596</v>
      </c>
      <c r="K39" s="2">
        <f>+I40+K60</f>
        <v>98300584</v>
      </c>
      <c r="L39" s="2">
        <f>+K40+L60</f>
        <v>129698375</v>
      </c>
      <c r="M39" s="2">
        <f>+L40+M60</f>
        <v>128522352</v>
      </c>
      <c r="N39" s="2">
        <f>+K39</f>
        <v>98300584</v>
      </c>
      <c r="O39" s="2">
        <f>+M40+O60</f>
        <v>142487593</v>
      </c>
      <c r="P39" s="2">
        <f>+O40+P60</f>
        <v>122876850</v>
      </c>
      <c r="Q39" s="2">
        <f>+P40+Q60</f>
        <v>46304125</v>
      </c>
      <c r="R39" s="2">
        <f>+O39</f>
        <v>142487593</v>
      </c>
      <c r="S39" s="2">
        <f>+Q40+S60</f>
        <v>90602082</v>
      </c>
      <c r="T39" s="2">
        <f>+S40+T60</f>
        <v>78941207</v>
      </c>
      <c r="U39" s="2">
        <f>+T40+U60</f>
        <v>46879051</v>
      </c>
      <c r="V39" s="2">
        <f>+S39</f>
        <v>90602082</v>
      </c>
      <c r="W39" s="2">
        <f>+G39</f>
        <v>133030596</v>
      </c>
      <c r="X39" s="2">
        <v>-87085557</v>
      </c>
      <c r="Y39" s="2">
        <f>+W39-X39</f>
        <v>220116153</v>
      </c>
      <c r="Z39" s="34">
        <f>+IF(X39&lt;&gt;0,+(Y39/X39)*100,0)</f>
        <v>-252.75850621245954</v>
      </c>
      <c r="AA39" s="35">
        <v>-87085557</v>
      </c>
    </row>
    <row r="40" spans="1:27" ht="12.75">
      <c r="A40" s="41" t="s">
        <v>61</v>
      </c>
      <c r="B40" s="42" t="s">
        <v>60</v>
      </c>
      <c r="C40" s="43">
        <f>+C38+C39</f>
        <v>-221085767</v>
      </c>
      <c r="D40" s="43">
        <f aca="true" t="shared" si="4" ref="D40:AA40">+D38+D39</f>
        <v>0</v>
      </c>
      <c r="E40" s="44">
        <f t="shared" si="4"/>
        <v>-165069286</v>
      </c>
      <c r="F40" s="45">
        <f t="shared" si="4"/>
        <v>-42085621</v>
      </c>
      <c r="G40" s="45">
        <f t="shared" si="4"/>
        <v>136605470</v>
      </c>
      <c r="H40" s="45">
        <f t="shared" si="4"/>
        <v>127416320</v>
      </c>
      <c r="I40" s="45">
        <f t="shared" si="4"/>
        <v>98300584</v>
      </c>
      <c r="J40" s="45">
        <f>+I40</f>
        <v>98300584</v>
      </c>
      <c r="K40" s="45">
        <f t="shared" si="4"/>
        <v>129698375</v>
      </c>
      <c r="L40" s="45">
        <f t="shared" si="4"/>
        <v>128522352</v>
      </c>
      <c r="M40" s="45">
        <f t="shared" si="4"/>
        <v>142487593</v>
      </c>
      <c r="N40" s="45">
        <f>+M40</f>
        <v>142487593</v>
      </c>
      <c r="O40" s="45">
        <f t="shared" si="4"/>
        <v>122876850</v>
      </c>
      <c r="P40" s="45">
        <f t="shared" si="4"/>
        <v>46304125</v>
      </c>
      <c r="Q40" s="45">
        <f t="shared" si="4"/>
        <v>90602082</v>
      </c>
      <c r="R40" s="45">
        <f>+Q40</f>
        <v>90602082</v>
      </c>
      <c r="S40" s="45">
        <f t="shared" si="4"/>
        <v>78941207</v>
      </c>
      <c r="T40" s="45">
        <f t="shared" si="4"/>
        <v>46879051</v>
      </c>
      <c r="U40" s="45">
        <f t="shared" si="4"/>
        <v>46888361</v>
      </c>
      <c r="V40" s="45">
        <f>+U40</f>
        <v>46888361</v>
      </c>
      <c r="W40" s="45">
        <f>+V40</f>
        <v>46888361</v>
      </c>
      <c r="X40" s="45">
        <f t="shared" si="4"/>
        <v>-48281868</v>
      </c>
      <c r="Y40" s="45">
        <f t="shared" si="4"/>
        <v>95170229</v>
      </c>
      <c r="Z40" s="46">
        <f>+IF(X40&lt;&gt;0,+(Y40/X40)*100,0)</f>
        <v>-197.1138088526318</v>
      </c>
      <c r="AA40" s="47">
        <f t="shared" si="4"/>
        <v>-42085621</v>
      </c>
    </row>
    <row r="41" spans="1:27" ht="12.75">
      <c r="A41" s="48" t="s">
        <v>89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90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133030596</v>
      </c>
      <c r="J60">
        <v>133030596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80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-1006096122</v>
      </c>
      <c r="D14" s="18"/>
      <c r="E14" s="19">
        <v>-952936528</v>
      </c>
      <c r="F14" s="20">
        <v>-917090041</v>
      </c>
      <c r="G14" s="20">
        <v>-57149542</v>
      </c>
      <c r="H14" s="20">
        <v>-63730483</v>
      </c>
      <c r="I14" s="20">
        <v>-77272508</v>
      </c>
      <c r="J14" s="20">
        <v>-198152533</v>
      </c>
      <c r="K14" s="20">
        <v>-82534319</v>
      </c>
      <c r="L14" s="20">
        <v>-48130389</v>
      </c>
      <c r="M14" s="20">
        <v>-93849092</v>
      </c>
      <c r="N14" s="20">
        <v>-224513800</v>
      </c>
      <c r="O14" s="20">
        <v>-60961637</v>
      </c>
      <c r="P14" s="20">
        <v>-51994800</v>
      </c>
      <c r="Q14" s="20">
        <v>-78528874</v>
      </c>
      <c r="R14" s="20">
        <v>-191485311</v>
      </c>
      <c r="S14" s="20">
        <v>-38286951</v>
      </c>
      <c r="T14" s="20">
        <v>-67670880</v>
      </c>
      <c r="U14" s="20"/>
      <c r="V14" s="20">
        <v>-105957831</v>
      </c>
      <c r="W14" s="20">
        <v>-720109475</v>
      </c>
      <c r="X14" s="20">
        <v>-917090041</v>
      </c>
      <c r="Y14" s="20">
        <v>196980566</v>
      </c>
      <c r="Z14" s="21">
        <v>-21.48</v>
      </c>
      <c r="AA14" s="22">
        <v>-917090041</v>
      </c>
    </row>
    <row r="15" spans="1:27" ht="12.75">
      <c r="A15" s="23" t="s">
        <v>42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43</v>
      </c>
      <c r="B16" s="17" t="s">
        <v>6</v>
      </c>
      <c r="C16" s="18">
        <v>-112000</v>
      </c>
      <c r="D16" s="18"/>
      <c r="E16" s="19">
        <v>-118071</v>
      </c>
      <c r="F16" s="20">
        <v>-118071</v>
      </c>
      <c r="G16" s="20"/>
      <c r="H16" s="20"/>
      <c r="I16" s="20">
        <v>-118071</v>
      </c>
      <c r="J16" s="20">
        <v>-118071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>
        <v>-118071</v>
      </c>
      <c r="X16" s="20">
        <v>-118071</v>
      </c>
      <c r="Y16" s="20"/>
      <c r="Z16" s="21"/>
      <c r="AA16" s="22">
        <v>-118071</v>
      </c>
    </row>
    <row r="17" spans="1:27" ht="12.75">
      <c r="A17" s="24" t="s">
        <v>44</v>
      </c>
      <c r="B17" s="25"/>
      <c r="C17" s="26">
        <f aca="true" t="shared" si="0" ref="C17:Y17">SUM(C6:C16)</f>
        <v>-1006208122</v>
      </c>
      <c r="D17" s="26">
        <f>SUM(D6:D16)</f>
        <v>0</v>
      </c>
      <c r="E17" s="27">
        <f t="shared" si="0"/>
        <v>-953054599</v>
      </c>
      <c r="F17" s="28">
        <f t="shared" si="0"/>
        <v>-917208112</v>
      </c>
      <c r="G17" s="28">
        <f t="shared" si="0"/>
        <v>-57149542</v>
      </c>
      <c r="H17" s="28">
        <f t="shared" si="0"/>
        <v>-63730483</v>
      </c>
      <c r="I17" s="28">
        <f t="shared" si="0"/>
        <v>-77390579</v>
      </c>
      <c r="J17" s="28">
        <f t="shared" si="0"/>
        <v>-198270604</v>
      </c>
      <c r="K17" s="28">
        <f t="shared" si="0"/>
        <v>-82534319</v>
      </c>
      <c r="L17" s="28">
        <f t="shared" si="0"/>
        <v>-48130389</v>
      </c>
      <c r="M17" s="28">
        <f t="shared" si="0"/>
        <v>-93849092</v>
      </c>
      <c r="N17" s="28">
        <f t="shared" si="0"/>
        <v>-224513800</v>
      </c>
      <c r="O17" s="28">
        <f t="shared" si="0"/>
        <v>-60961637</v>
      </c>
      <c r="P17" s="28">
        <f t="shared" si="0"/>
        <v>-51994800</v>
      </c>
      <c r="Q17" s="28">
        <f t="shared" si="0"/>
        <v>-78528874</v>
      </c>
      <c r="R17" s="28">
        <f t="shared" si="0"/>
        <v>-191485311</v>
      </c>
      <c r="S17" s="28">
        <f t="shared" si="0"/>
        <v>-38286951</v>
      </c>
      <c r="T17" s="28">
        <f t="shared" si="0"/>
        <v>-67670880</v>
      </c>
      <c r="U17" s="28">
        <f t="shared" si="0"/>
        <v>0</v>
      </c>
      <c r="V17" s="28">
        <f t="shared" si="0"/>
        <v>-105957831</v>
      </c>
      <c r="W17" s="28">
        <f t="shared" si="0"/>
        <v>-720227546</v>
      </c>
      <c r="X17" s="28">
        <f t="shared" si="0"/>
        <v>-917208112</v>
      </c>
      <c r="Y17" s="28">
        <f t="shared" si="0"/>
        <v>196980566</v>
      </c>
      <c r="Z17" s="29">
        <f>+IF(X17&lt;&gt;0,+(Y17/X17)*100,0)</f>
        <v>-21.47610377872454</v>
      </c>
      <c r="AA17" s="30">
        <f>SUM(AA6:AA16)</f>
        <v>-917208112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12192819</v>
      </c>
      <c r="D23" s="40"/>
      <c r="E23" s="19">
        <v>-40539366</v>
      </c>
      <c r="F23" s="20"/>
      <c r="G23" s="36">
        <v>-13354292</v>
      </c>
      <c r="H23" s="36">
        <v>29332950</v>
      </c>
      <c r="I23" s="36">
        <v>-12187158</v>
      </c>
      <c r="J23" s="20">
        <v>3791500</v>
      </c>
      <c r="K23" s="36"/>
      <c r="L23" s="36"/>
      <c r="M23" s="20"/>
      <c r="N23" s="36"/>
      <c r="O23" s="36">
        <v>-1081748</v>
      </c>
      <c r="P23" s="36">
        <v>28626386</v>
      </c>
      <c r="Q23" s="20">
        <v>-27544638</v>
      </c>
      <c r="R23" s="36"/>
      <c r="S23" s="36"/>
      <c r="T23" s="20"/>
      <c r="U23" s="36"/>
      <c r="V23" s="36"/>
      <c r="W23" s="36">
        <v>3791500</v>
      </c>
      <c r="X23" s="20">
        <v>-40539366</v>
      </c>
      <c r="Y23" s="36">
        <v>44330866</v>
      </c>
      <c r="Z23" s="37">
        <v>-109.35</v>
      </c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12192819</v>
      </c>
      <c r="D27" s="26">
        <f>SUM(D21:D26)</f>
        <v>0</v>
      </c>
      <c r="E27" s="27">
        <f t="shared" si="1"/>
        <v>-40539366</v>
      </c>
      <c r="F27" s="28">
        <f t="shared" si="1"/>
        <v>0</v>
      </c>
      <c r="G27" s="28">
        <f t="shared" si="1"/>
        <v>-13354292</v>
      </c>
      <c r="H27" s="28">
        <f t="shared" si="1"/>
        <v>29332950</v>
      </c>
      <c r="I27" s="28">
        <f t="shared" si="1"/>
        <v>-12187158</v>
      </c>
      <c r="J27" s="28">
        <f t="shared" si="1"/>
        <v>3791500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-1081748</v>
      </c>
      <c r="P27" s="28">
        <f t="shared" si="1"/>
        <v>28626386</v>
      </c>
      <c r="Q27" s="28">
        <f t="shared" si="1"/>
        <v>-27544638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3791500</v>
      </c>
      <c r="X27" s="28">
        <f t="shared" si="1"/>
        <v>-40539366</v>
      </c>
      <c r="Y27" s="28">
        <f t="shared" si="1"/>
        <v>44330866</v>
      </c>
      <c r="Z27" s="29">
        <f>+IF(X27&lt;&gt;0,+(Y27/X27)*100,0)</f>
        <v>-109.35263763128411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665518</v>
      </c>
      <c r="D33" s="18"/>
      <c r="E33" s="19">
        <v>-1384081</v>
      </c>
      <c r="F33" s="20"/>
      <c r="G33" s="20">
        <v>21851826</v>
      </c>
      <c r="H33" s="36">
        <v>-23782560</v>
      </c>
      <c r="I33" s="36">
        <v>1708676</v>
      </c>
      <c r="J33" s="36">
        <v>-222058</v>
      </c>
      <c r="K33" s="20">
        <v>-1533132</v>
      </c>
      <c r="L33" s="20">
        <v>-57298</v>
      </c>
      <c r="M33" s="20">
        <v>-40766</v>
      </c>
      <c r="N33" s="20">
        <v>-1631196</v>
      </c>
      <c r="O33" s="36">
        <v>34814</v>
      </c>
      <c r="P33" s="36">
        <v>-27159</v>
      </c>
      <c r="Q33" s="36">
        <v>-11634</v>
      </c>
      <c r="R33" s="20">
        <v>-3979</v>
      </c>
      <c r="S33" s="20">
        <v>1252</v>
      </c>
      <c r="T33" s="20">
        <v>-3186</v>
      </c>
      <c r="U33" s="20">
        <v>3186</v>
      </c>
      <c r="V33" s="36">
        <v>1252</v>
      </c>
      <c r="W33" s="36">
        <v>-1855981</v>
      </c>
      <c r="X33" s="36">
        <v>-1384081</v>
      </c>
      <c r="Y33" s="20">
        <v>-471900</v>
      </c>
      <c r="Z33" s="21">
        <v>34.09</v>
      </c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665518</v>
      </c>
      <c r="D36" s="26">
        <f>SUM(D31:D35)</f>
        <v>0</v>
      </c>
      <c r="E36" s="27">
        <f t="shared" si="2"/>
        <v>-1384081</v>
      </c>
      <c r="F36" s="28">
        <f t="shared" si="2"/>
        <v>0</v>
      </c>
      <c r="G36" s="28">
        <f t="shared" si="2"/>
        <v>21851826</v>
      </c>
      <c r="H36" s="28">
        <f t="shared" si="2"/>
        <v>-23782560</v>
      </c>
      <c r="I36" s="28">
        <f t="shared" si="2"/>
        <v>1708676</v>
      </c>
      <c r="J36" s="28">
        <f t="shared" si="2"/>
        <v>-222058</v>
      </c>
      <c r="K36" s="28">
        <f t="shared" si="2"/>
        <v>-1533132</v>
      </c>
      <c r="L36" s="28">
        <f t="shared" si="2"/>
        <v>-57298</v>
      </c>
      <c r="M36" s="28">
        <f t="shared" si="2"/>
        <v>-40766</v>
      </c>
      <c r="N36" s="28">
        <f t="shared" si="2"/>
        <v>-1631196</v>
      </c>
      <c r="O36" s="28">
        <f t="shared" si="2"/>
        <v>34814</v>
      </c>
      <c r="P36" s="28">
        <f t="shared" si="2"/>
        <v>-27159</v>
      </c>
      <c r="Q36" s="28">
        <f t="shared" si="2"/>
        <v>-11634</v>
      </c>
      <c r="R36" s="28">
        <f t="shared" si="2"/>
        <v>-3979</v>
      </c>
      <c r="S36" s="28">
        <f t="shared" si="2"/>
        <v>1252</v>
      </c>
      <c r="T36" s="28">
        <f t="shared" si="2"/>
        <v>-3186</v>
      </c>
      <c r="U36" s="28">
        <f t="shared" si="2"/>
        <v>3186</v>
      </c>
      <c r="V36" s="28">
        <f t="shared" si="2"/>
        <v>1252</v>
      </c>
      <c r="W36" s="28">
        <f t="shared" si="2"/>
        <v>-1855981</v>
      </c>
      <c r="X36" s="28">
        <f t="shared" si="2"/>
        <v>-1384081</v>
      </c>
      <c r="Y36" s="28">
        <f t="shared" si="2"/>
        <v>-471900</v>
      </c>
      <c r="Z36" s="29">
        <f>+IF(X36&lt;&gt;0,+(Y36/X36)*100,0)</f>
        <v>34.09482537510449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-993349785</v>
      </c>
      <c r="D38" s="32">
        <f>+D17+D27+D36</f>
        <v>0</v>
      </c>
      <c r="E38" s="33">
        <f t="shared" si="3"/>
        <v>-994978046</v>
      </c>
      <c r="F38" s="2">
        <f t="shared" si="3"/>
        <v>-917208112</v>
      </c>
      <c r="G38" s="2">
        <f t="shared" si="3"/>
        <v>-48652008</v>
      </c>
      <c r="H38" s="2">
        <f t="shared" si="3"/>
        <v>-58180093</v>
      </c>
      <c r="I38" s="2">
        <f t="shared" si="3"/>
        <v>-87869061</v>
      </c>
      <c r="J38" s="2">
        <f t="shared" si="3"/>
        <v>-194701162</v>
      </c>
      <c r="K38" s="2">
        <f t="shared" si="3"/>
        <v>-84067451</v>
      </c>
      <c r="L38" s="2">
        <f t="shared" si="3"/>
        <v>-48187687</v>
      </c>
      <c r="M38" s="2">
        <f t="shared" si="3"/>
        <v>-93889858</v>
      </c>
      <c r="N38" s="2">
        <f t="shared" si="3"/>
        <v>-226144996</v>
      </c>
      <c r="O38" s="2">
        <f t="shared" si="3"/>
        <v>-62008571</v>
      </c>
      <c r="P38" s="2">
        <f t="shared" si="3"/>
        <v>-23395573</v>
      </c>
      <c r="Q38" s="2">
        <f t="shared" si="3"/>
        <v>-106085146</v>
      </c>
      <c r="R38" s="2">
        <f t="shared" si="3"/>
        <v>-191489290</v>
      </c>
      <c r="S38" s="2">
        <f t="shared" si="3"/>
        <v>-38285699</v>
      </c>
      <c r="T38" s="2">
        <f t="shared" si="3"/>
        <v>-67674066</v>
      </c>
      <c r="U38" s="2">
        <f t="shared" si="3"/>
        <v>3186</v>
      </c>
      <c r="V38" s="2">
        <f t="shared" si="3"/>
        <v>-105956579</v>
      </c>
      <c r="W38" s="2">
        <f t="shared" si="3"/>
        <v>-718292027</v>
      </c>
      <c r="X38" s="2">
        <f t="shared" si="3"/>
        <v>-959131559</v>
      </c>
      <c r="Y38" s="2">
        <f t="shared" si="3"/>
        <v>240839532</v>
      </c>
      <c r="Z38" s="34">
        <f>+IF(X38&lt;&gt;0,+(Y38/X38)*100,0)</f>
        <v>-25.110166560581288</v>
      </c>
      <c r="AA38" s="35">
        <f>+AA17+AA27+AA36</f>
        <v>-917208112</v>
      </c>
    </row>
    <row r="39" spans="1:27" ht="12.75">
      <c r="A39" s="23" t="s">
        <v>59</v>
      </c>
      <c r="B39" s="17"/>
      <c r="C39" s="32">
        <v>161439125</v>
      </c>
      <c r="D39" s="32"/>
      <c r="E39" s="33"/>
      <c r="F39" s="2"/>
      <c r="G39" s="2">
        <v>-2682018</v>
      </c>
      <c r="H39" s="2">
        <f>+G40+H60</f>
        <v>-21160595</v>
      </c>
      <c r="I39" s="2">
        <f>+H40+I60</f>
        <v>-79340688</v>
      </c>
      <c r="J39" s="2">
        <f>+G39</f>
        <v>-2682018</v>
      </c>
      <c r="K39" s="2">
        <f>+I40+K60</f>
        <v>-167209749</v>
      </c>
      <c r="L39" s="2">
        <f>+K40+L60</f>
        <v>-251277200</v>
      </c>
      <c r="M39" s="2">
        <f>+L40+M60</f>
        <v>-299464887</v>
      </c>
      <c r="N39" s="2">
        <f>+K39</f>
        <v>-167209749</v>
      </c>
      <c r="O39" s="2">
        <f>+M40+O60</f>
        <v>-393354745</v>
      </c>
      <c r="P39" s="2">
        <f>+O40+P60</f>
        <v>-455363316</v>
      </c>
      <c r="Q39" s="2">
        <f>+P40+Q60</f>
        <v>-478758889</v>
      </c>
      <c r="R39" s="2">
        <f>+O39</f>
        <v>-393354745</v>
      </c>
      <c r="S39" s="2">
        <f>+Q40+S60</f>
        <v>-584844035</v>
      </c>
      <c r="T39" s="2">
        <f>+S40+T60</f>
        <v>-623129734</v>
      </c>
      <c r="U39" s="2">
        <f>+T40+U60</f>
        <v>-690803800</v>
      </c>
      <c r="V39" s="2">
        <f>+S39</f>
        <v>-584844035</v>
      </c>
      <c r="W39" s="2">
        <f>+G39</f>
        <v>-2682018</v>
      </c>
      <c r="X39" s="2"/>
      <c r="Y39" s="2">
        <f>+W39-X39</f>
        <v>-2682018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-831910660</v>
      </c>
      <c r="D40" s="43">
        <f aca="true" t="shared" si="4" ref="D40:AA40">+D38+D39</f>
        <v>0</v>
      </c>
      <c r="E40" s="44">
        <f t="shared" si="4"/>
        <v>-994978046</v>
      </c>
      <c r="F40" s="45">
        <f t="shared" si="4"/>
        <v>-917208112</v>
      </c>
      <c r="G40" s="45">
        <f t="shared" si="4"/>
        <v>-51334026</v>
      </c>
      <c r="H40" s="45">
        <f t="shared" si="4"/>
        <v>-79340688</v>
      </c>
      <c r="I40" s="45">
        <f t="shared" si="4"/>
        <v>-167209749</v>
      </c>
      <c r="J40" s="45">
        <f>+I40</f>
        <v>-167209749</v>
      </c>
      <c r="K40" s="45">
        <f t="shared" si="4"/>
        <v>-251277200</v>
      </c>
      <c r="L40" s="45">
        <f t="shared" si="4"/>
        <v>-299464887</v>
      </c>
      <c r="M40" s="45">
        <f t="shared" si="4"/>
        <v>-393354745</v>
      </c>
      <c r="N40" s="45">
        <f>+M40</f>
        <v>-393354745</v>
      </c>
      <c r="O40" s="45">
        <f t="shared" si="4"/>
        <v>-455363316</v>
      </c>
      <c r="P40" s="45">
        <f t="shared" si="4"/>
        <v>-478758889</v>
      </c>
      <c r="Q40" s="45">
        <f t="shared" si="4"/>
        <v>-584844035</v>
      </c>
      <c r="R40" s="45">
        <f>+Q40</f>
        <v>-584844035</v>
      </c>
      <c r="S40" s="45">
        <f t="shared" si="4"/>
        <v>-623129734</v>
      </c>
      <c r="T40" s="45">
        <f t="shared" si="4"/>
        <v>-690803800</v>
      </c>
      <c r="U40" s="45">
        <f t="shared" si="4"/>
        <v>-690800614</v>
      </c>
      <c r="V40" s="45">
        <f>+U40</f>
        <v>-690800614</v>
      </c>
      <c r="W40" s="45">
        <f>+V40</f>
        <v>-690800614</v>
      </c>
      <c r="X40" s="45">
        <f t="shared" si="4"/>
        <v>-959131559</v>
      </c>
      <c r="Y40" s="45">
        <f t="shared" si="4"/>
        <v>238157514</v>
      </c>
      <c r="Z40" s="46">
        <f>+IF(X40&lt;&gt;0,+(Y40/X40)*100,0)</f>
        <v>-24.830536725150132</v>
      </c>
      <c r="AA40" s="47">
        <f t="shared" si="4"/>
        <v>-917208112</v>
      </c>
    </row>
    <row r="41" spans="1:27" ht="12.75">
      <c r="A41" s="48" t="s">
        <v>89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90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-2682018</v>
      </c>
      <c r="H60">
        <v>30173431</v>
      </c>
      <c r="J60">
        <v>-2682018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81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12619643</v>
      </c>
      <c r="D6" s="18"/>
      <c r="E6" s="19"/>
      <c r="F6" s="20"/>
      <c r="G6" s="20">
        <v>-1449775</v>
      </c>
      <c r="H6" s="20">
        <v>2776578</v>
      </c>
      <c r="I6" s="20">
        <v>669040</v>
      </c>
      <c r="J6" s="20">
        <v>1995843</v>
      </c>
      <c r="K6" s="20">
        <v>-149839</v>
      </c>
      <c r="L6" s="20">
        <v>9081268</v>
      </c>
      <c r="M6" s="20">
        <v>12292099</v>
      </c>
      <c r="N6" s="20">
        <v>21223528</v>
      </c>
      <c r="O6" s="20">
        <v>11077225</v>
      </c>
      <c r="P6" s="20">
        <v>-18929043</v>
      </c>
      <c r="Q6" s="20">
        <v>9420903</v>
      </c>
      <c r="R6" s="20">
        <v>1569085</v>
      </c>
      <c r="S6" s="20">
        <v>2428498</v>
      </c>
      <c r="T6" s="20">
        <v>8328279</v>
      </c>
      <c r="U6" s="20"/>
      <c r="V6" s="20">
        <v>10756777</v>
      </c>
      <c r="W6" s="20">
        <v>35545233</v>
      </c>
      <c r="X6" s="20"/>
      <c r="Y6" s="20">
        <v>35545233</v>
      </c>
      <c r="Z6" s="21"/>
      <c r="AA6" s="22"/>
    </row>
    <row r="7" spans="1:27" ht="12.75">
      <c r="A7" s="23" t="s">
        <v>34</v>
      </c>
      <c r="B7" s="17"/>
      <c r="C7" s="18">
        <v>177388513</v>
      </c>
      <c r="D7" s="18"/>
      <c r="E7" s="19">
        <v>220540476</v>
      </c>
      <c r="F7" s="20">
        <v>248736605</v>
      </c>
      <c r="G7" s="20">
        <v>18325854</v>
      </c>
      <c r="H7" s="20">
        <v>13062730</v>
      </c>
      <c r="I7" s="20">
        <v>16406529</v>
      </c>
      <c r="J7" s="20">
        <v>47795113</v>
      </c>
      <c r="K7" s="20">
        <v>9818064</v>
      </c>
      <c r="L7" s="20">
        <v>3759592</v>
      </c>
      <c r="M7" s="20">
        <v>2812401</v>
      </c>
      <c r="N7" s="20">
        <v>16390057</v>
      </c>
      <c r="O7" s="20">
        <v>3828586</v>
      </c>
      <c r="P7" s="20">
        <v>2282972</v>
      </c>
      <c r="Q7" s="20">
        <v>3782438</v>
      </c>
      <c r="R7" s="20">
        <v>9893996</v>
      </c>
      <c r="S7" s="20">
        <v>1352490</v>
      </c>
      <c r="T7" s="20">
        <v>867578</v>
      </c>
      <c r="U7" s="20"/>
      <c r="V7" s="20">
        <v>2220068</v>
      </c>
      <c r="W7" s="20">
        <v>76299234</v>
      </c>
      <c r="X7" s="20">
        <v>248736605</v>
      </c>
      <c r="Y7" s="20">
        <v>-172437371</v>
      </c>
      <c r="Z7" s="21">
        <v>-69.33</v>
      </c>
      <c r="AA7" s="22">
        <v>248736605</v>
      </c>
    </row>
    <row r="8" spans="1:27" ht="12.75">
      <c r="A8" s="23" t="s">
        <v>35</v>
      </c>
      <c r="B8" s="17"/>
      <c r="C8" s="18">
        <v>187668410</v>
      </c>
      <c r="D8" s="18"/>
      <c r="E8" s="19">
        <v>76261788</v>
      </c>
      <c r="F8" s="20">
        <v>96273150</v>
      </c>
      <c r="G8" s="20">
        <v>22901742</v>
      </c>
      <c r="H8" s="20">
        <v>3636873</v>
      </c>
      <c r="I8" s="20">
        <v>3098256</v>
      </c>
      <c r="J8" s="20">
        <v>29636871</v>
      </c>
      <c r="K8" s="20">
        <v>3405450</v>
      </c>
      <c r="L8" s="20">
        <v>2867712</v>
      </c>
      <c r="M8" s="20">
        <v>2496314</v>
      </c>
      <c r="N8" s="20">
        <v>8769476</v>
      </c>
      <c r="O8" s="20">
        <v>4240437</v>
      </c>
      <c r="P8" s="20">
        <v>41103711</v>
      </c>
      <c r="Q8" s="20">
        <v>26991392</v>
      </c>
      <c r="R8" s="20">
        <v>72335540</v>
      </c>
      <c r="S8" s="20">
        <v>1210306</v>
      </c>
      <c r="T8" s="20">
        <v>1190359</v>
      </c>
      <c r="U8" s="20"/>
      <c r="V8" s="20">
        <v>2400665</v>
      </c>
      <c r="W8" s="20">
        <v>113142552</v>
      </c>
      <c r="X8" s="20">
        <v>96273150</v>
      </c>
      <c r="Y8" s="20">
        <v>16869402</v>
      </c>
      <c r="Z8" s="21">
        <v>17.52</v>
      </c>
      <c r="AA8" s="22">
        <v>96273150</v>
      </c>
    </row>
    <row r="9" spans="1:27" ht="12.75">
      <c r="A9" s="23" t="s">
        <v>36</v>
      </c>
      <c r="B9" s="17" t="s">
        <v>6</v>
      </c>
      <c r="C9" s="18">
        <v>125401450</v>
      </c>
      <c r="D9" s="18"/>
      <c r="E9" s="19">
        <v>152552988</v>
      </c>
      <c r="F9" s="20">
        <v>77409988</v>
      </c>
      <c r="G9" s="20">
        <v>11082115</v>
      </c>
      <c r="H9" s="20">
        <v>1684</v>
      </c>
      <c r="I9" s="20">
        <v>79</v>
      </c>
      <c r="J9" s="20">
        <v>11083878</v>
      </c>
      <c r="K9" s="20">
        <v>2265</v>
      </c>
      <c r="L9" s="20">
        <v>50</v>
      </c>
      <c r="M9" s="20">
        <v>370</v>
      </c>
      <c r="N9" s="20">
        <v>2685</v>
      </c>
      <c r="O9" s="20">
        <v>11665000</v>
      </c>
      <c r="P9" s="20"/>
      <c r="Q9" s="20">
        <v>12057159</v>
      </c>
      <c r="R9" s="20">
        <v>23722159</v>
      </c>
      <c r="S9" s="20">
        <v>159</v>
      </c>
      <c r="T9" s="20">
        <v>298000</v>
      </c>
      <c r="U9" s="20"/>
      <c r="V9" s="20">
        <v>298159</v>
      </c>
      <c r="W9" s="20">
        <v>35106881</v>
      </c>
      <c r="X9" s="20">
        <v>77409988</v>
      </c>
      <c r="Y9" s="20">
        <v>-42303107</v>
      </c>
      <c r="Z9" s="21">
        <v>-54.65</v>
      </c>
      <c r="AA9" s="22">
        <v>77409988</v>
      </c>
    </row>
    <row r="10" spans="1:27" ht="12.75">
      <c r="A10" s="23" t="s">
        <v>37</v>
      </c>
      <c r="B10" s="17" t="s">
        <v>6</v>
      </c>
      <c r="C10" s="18">
        <v>33396062</v>
      </c>
      <c r="D10" s="18"/>
      <c r="E10" s="19">
        <v>17247108</v>
      </c>
      <c r="F10" s="20">
        <v>17247108</v>
      </c>
      <c r="G10" s="20">
        <v>-2396062</v>
      </c>
      <c r="H10" s="20">
        <v>9396062</v>
      </c>
      <c r="I10" s="20"/>
      <c r="J10" s="20">
        <v>7000000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>
        <v>7000000</v>
      </c>
      <c r="X10" s="20">
        <v>17247108</v>
      </c>
      <c r="Y10" s="20">
        <v>-10247108</v>
      </c>
      <c r="Z10" s="21">
        <v>-59.41</v>
      </c>
      <c r="AA10" s="22">
        <v>17247108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-544785130</v>
      </c>
      <c r="D14" s="18"/>
      <c r="E14" s="19">
        <v>-577177512</v>
      </c>
      <c r="F14" s="20">
        <v>-452865464</v>
      </c>
      <c r="G14" s="20">
        <v>-47652150</v>
      </c>
      <c r="H14" s="20">
        <v>-22012596</v>
      </c>
      <c r="I14" s="20">
        <v>-26907665</v>
      </c>
      <c r="J14" s="20">
        <v>-96572411</v>
      </c>
      <c r="K14" s="20">
        <v>-25994009</v>
      </c>
      <c r="L14" s="20">
        <v>-28534530</v>
      </c>
      <c r="M14" s="20">
        <v>-27017420</v>
      </c>
      <c r="N14" s="20">
        <v>-81545959</v>
      </c>
      <c r="O14" s="20">
        <v>-13465903</v>
      </c>
      <c r="P14" s="20">
        <v>-180495890</v>
      </c>
      <c r="Q14" s="20">
        <v>-20375984</v>
      </c>
      <c r="R14" s="20">
        <v>-214337777</v>
      </c>
      <c r="S14" s="20">
        <v>-24615811</v>
      </c>
      <c r="T14" s="20">
        <v>-15360710</v>
      </c>
      <c r="U14" s="20"/>
      <c r="V14" s="20">
        <v>-39976521</v>
      </c>
      <c r="W14" s="20">
        <v>-432432668</v>
      </c>
      <c r="X14" s="20">
        <v>-452865464</v>
      </c>
      <c r="Y14" s="20">
        <v>20432796</v>
      </c>
      <c r="Z14" s="21">
        <v>-4.51</v>
      </c>
      <c r="AA14" s="22">
        <v>-452865464</v>
      </c>
    </row>
    <row r="15" spans="1:27" ht="12.75">
      <c r="A15" s="23" t="s">
        <v>42</v>
      </c>
      <c r="B15" s="17"/>
      <c r="C15" s="18">
        <v>-1880221</v>
      </c>
      <c r="D15" s="18"/>
      <c r="E15" s="19">
        <v>-6500448</v>
      </c>
      <c r="F15" s="20">
        <v>-50378840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-50378840</v>
      </c>
      <c r="Y15" s="20">
        <v>50378840</v>
      </c>
      <c r="Z15" s="21">
        <v>-100</v>
      </c>
      <c r="AA15" s="22">
        <v>-50378840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-10191273</v>
      </c>
      <c r="D17" s="26">
        <f>SUM(D6:D16)</f>
        <v>0</v>
      </c>
      <c r="E17" s="27">
        <f t="shared" si="0"/>
        <v>-117075600</v>
      </c>
      <c r="F17" s="28">
        <f t="shared" si="0"/>
        <v>-63577453</v>
      </c>
      <c r="G17" s="28">
        <f t="shared" si="0"/>
        <v>811724</v>
      </c>
      <c r="H17" s="28">
        <f t="shared" si="0"/>
        <v>6861331</v>
      </c>
      <c r="I17" s="28">
        <f t="shared" si="0"/>
        <v>-6733761</v>
      </c>
      <c r="J17" s="28">
        <f t="shared" si="0"/>
        <v>939294</v>
      </c>
      <c r="K17" s="28">
        <f t="shared" si="0"/>
        <v>-12918069</v>
      </c>
      <c r="L17" s="28">
        <f t="shared" si="0"/>
        <v>-12825908</v>
      </c>
      <c r="M17" s="28">
        <f t="shared" si="0"/>
        <v>-9416236</v>
      </c>
      <c r="N17" s="28">
        <f t="shared" si="0"/>
        <v>-35160213</v>
      </c>
      <c r="O17" s="28">
        <f t="shared" si="0"/>
        <v>17345345</v>
      </c>
      <c r="P17" s="28">
        <f t="shared" si="0"/>
        <v>-156038250</v>
      </c>
      <c r="Q17" s="28">
        <f t="shared" si="0"/>
        <v>31875908</v>
      </c>
      <c r="R17" s="28">
        <f t="shared" si="0"/>
        <v>-106816997</v>
      </c>
      <c r="S17" s="28">
        <f t="shared" si="0"/>
        <v>-19624358</v>
      </c>
      <c r="T17" s="28">
        <f t="shared" si="0"/>
        <v>-4676494</v>
      </c>
      <c r="U17" s="28">
        <f t="shared" si="0"/>
        <v>0</v>
      </c>
      <c r="V17" s="28">
        <f t="shared" si="0"/>
        <v>-24300852</v>
      </c>
      <c r="W17" s="28">
        <f t="shared" si="0"/>
        <v>-165338768</v>
      </c>
      <c r="X17" s="28">
        <f t="shared" si="0"/>
        <v>-63577453</v>
      </c>
      <c r="Y17" s="28">
        <f t="shared" si="0"/>
        <v>-101761315</v>
      </c>
      <c r="Z17" s="29">
        <f>+IF(X17&lt;&gt;0,+(Y17/X17)*100,0)</f>
        <v>160.05881047169348</v>
      </c>
      <c r="AA17" s="30">
        <f>SUM(AA6:AA16)</f>
        <v>-63577453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>
        <v>128415</v>
      </c>
      <c r="F24" s="20">
        <v>-133353</v>
      </c>
      <c r="G24" s="20">
        <v>-128415</v>
      </c>
      <c r="H24" s="20">
        <v>128415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>
        <v>-4938</v>
      </c>
      <c r="Y24" s="20">
        <v>4938</v>
      </c>
      <c r="Z24" s="21">
        <v>-100</v>
      </c>
      <c r="AA24" s="22">
        <v>-133353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-57569932</v>
      </c>
      <c r="D26" s="18"/>
      <c r="E26" s="19">
        <v>-59630088</v>
      </c>
      <c r="F26" s="20">
        <v>-59780092</v>
      </c>
      <c r="G26" s="20">
        <v>-3389530</v>
      </c>
      <c r="H26" s="20">
        <v>-3490187</v>
      </c>
      <c r="I26" s="20">
        <v>-5522058</v>
      </c>
      <c r="J26" s="20">
        <v>-12401775</v>
      </c>
      <c r="K26" s="20">
        <v>-2753757</v>
      </c>
      <c r="L26" s="20">
        <v>-3307949</v>
      </c>
      <c r="M26" s="20">
        <v>-1820394</v>
      </c>
      <c r="N26" s="20">
        <v>-7882100</v>
      </c>
      <c r="O26" s="20">
        <v>-115575</v>
      </c>
      <c r="P26" s="20">
        <v>-1158877</v>
      </c>
      <c r="Q26" s="20">
        <v>-875825</v>
      </c>
      <c r="R26" s="20">
        <v>-2150277</v>
      </c>
      <c r="S26" s="20">
        <v>-4550432</v>
      </c>
      <c r="T26" s="20">
        <v>-1089318</v>
      </c>
      <c r="U26" s="20"/>
      <c r="V26" s="20">
        <v>-5639750</v>
      </c>
      <c r="W26" s="20">
        <v>-28073902</v>
      </c>
      <c r="X26" s="20">
        <v>-59780092</v>
      </c>
      <c r="Y26" s="20">
        <v>31706190</v>
      </c>
      <c r="Z26" s="21">
        <v>-53.04</v>
      </c>
      <c r="AA26" s="22">
        <v>-59780092</v>
      </c>
    </row>
    <row r="27" spans="1:27" ht="12.75">
      <c r="A27" s="24" t="s">
        <v>51</v>
      </c>
      <c r="B27" s="25"/>
      <c r="C27" s="26">
        <f aca="true" t="shared" si="1" ref="C27:Y27">SUM(C21:C26)</f>
        <v>-57569932</v>
      </c>
      <c r="D27" s="26">
        <f>SUM(D21:D26)</f>
        <v>0</v>
      </c>
      <c r="E27" s="27">
        <f t="shared" si="1"/>
        <v>-59501673</v>
      </c>
      <c r="F27" s="28">
        <f t="shared" si="1"/>
        <v>-59913445</v>
      </c>
      <c r="G27" s="28">
        <f t="shared" si="1"/>
        <v>-3517945</v>
      </c>
      <c r="H27" s="28">
        <f t="shared" si="1"/>
        <v>-3361772</v>
      </c>
      <c r="I27" s="28">
        <f t="shared" si="1"/>
        <v>-5522058</v>
      </c>
      <c r="J27" s="28">
        <f t="shared" si="1"/>
        <v>-12401775</v>
      </c>
      <c r="K27" s="28">
        <f t="shared" si="1"/>
        <v>-2753757</v>
      </c>
      <c r="L27" s="28">
        <f t="shared" si="1"/>
        <v>-3307949</v>
      </c>
      <c r="M27" s="28">
        <f t="shared" si="1"/>
        <v>-1820394</v>
      </c>
      <c r="N27" s="28">
        <f t="shared" si="1"/>
        <v>-7882100</v>
      </c>
      <c r="O27" s="28">
        <f t="shared" si="1"/>
        <v>-115575</v>
      </c>
      <c r="P27" s="28">
        <f t="shared" si="1"/>
        <v>-1158877</v>
      </c>
      <c r="Q27" s="28">
        <f t="shared" si="1"/>
        <v>-875825</v>
      </c>
      <c r="R27" s="28">
        <f t="shared" si="1"/>
        <v>-2150277</v>
      </c>
      <c r="S27" s="28">
        <f t="shared" si="1"/>
        <v>-4550432</v>
      </c>
      <c r="T27" s="28">
        <f t="shared" si="1"/>
        <v>-1089318</v>
      </c>
      <c r="U27" s="28">
        <f t="shared" si="1"/>
        <v>0</v>
      </c>
      <c r="V27" s="28">
        <f t="shared" si="1"/>
        <v>-5639750</v>
      </c>
      <c r="W27" s="28">
        <f t="shared" si="1"/>
        <v>-28073902</v>
      </c>
      <c r="X27" s="28">
        <f t="shared" si="1"/>
        <v>-59785030</v>
      </c>
      <c r="Y27" s="28">
        <f t="shared" si="1"/>
        <v>31711128</v>
      </c>
      <c r="Z27" s="29">
        <f>+IF(X27&lt;&gt;0,+(Y27/X27)*100,0)</f>
        <v>-53.041920360331005</v>
      </c>
      <c r="AA27" s="30">
        <f>SUM(AA21:AA26)</f>
        <v>-59913445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-11235213</v>
      </c>
      <c r="D33" s="18"/>
      <c r="E33" s="19">
        <v>3903443</v>
      </c>
      <c r="F33" s="20">
        <v>8798124</v>
      </c>
      <c r="G33" s="20">
        <v>-3871064</v>
      </c>
      <c r="H33" s="36">
        <v>3867234</v>
      </c>
      <c r="I33" s="36">
        <v>6104</v>
      </c>
      <c r="J33" s="36">
        <v>2274</v>
      </c>
      <c r="K33" s="20">
        <v>32655</v>
      </c>
      <c r="L33" s="20">
        <v>-12426</v>
      </c>
      <c r="M33" s="20">
        <v>-33932</v>
      </c>
      <c r="N33" s="20">
        <v>-13703</v>
      </c>
      <c r="O33" s="36">
        <v>11937</v>
      </c>
      <c r="P33" s="36">
        <v>9352</v>
      </c>
      <c r="Q33" s="36">
        <v>-8851</v>
      </c>
      <c r="R33" s="20">
        <v>12438</v>
      </c>
      <c r="S33" s="20">
        <v>3991</v>
      </c>
      <c r="T33" s="20">
        <v>-41411</v>
      </c>
      <c r="U33" s="20">
        <v>36411</v>
      </c>
      <c r="V33" s="36">
        <v>-1009</v>
      </c>
      <c r="W33" s="36"/>
      <c r="X33" s="36">
        <v>12701567</v>
      </c>
      <c r="Y33" s="20">
        <v>-12701567</v>
      </c>
      <c r="Z33" s="21">
        <v>-100</v>
      </c>
      <c r="AA33" s="22">
        <v>8798124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-11235213</v>
      </c>
      <c r="D36" s="26">
        <f>SUM(D31:D35)</f>
        <v>0</v>
      </c>
      <c r="E36" s="27">
        <f t="shared" si="2"/>
        <v>3903443</v>
      </c>
      <c r="F36" s="28">
        <f t="shared" si="2"/>
        <v>8798124</v>
      </c>
      <c r="G36" s="28">
        <f t="shared" si="2"/>
        <v>-3871064</v>
      </c>
      <c r="H36" s="28">
        <f t="shared" si="2"/>
        <v>3867234</v>
      </c>
      <c r="I36" s="28">
        <f t="shared" si="2"/>
        <v>6104</v>
      </c>
      <c r="J36" s="28">
        <f t="shared" si="2"/>
        <v>2274</v>
      </c>
      <c r="K36" s="28">
        <f t="shared" si="2"/>
        <v>32655</v>
      </c>
      <c r="L36" s="28">
        <f t="shared" si="2"/>
        <v>-12426</v>
      </c>
      <c r="M36" s="28">
        <f t="shared" si="2"/>
        <v>-33932</v>
      </c>
      <c r="N36" s="28">
        <f t="shared" si="2"/>
        <v>-13703</v>
      </c>
      <c r="O36" s="28">
        <f t="shared" si="2"/>
        <v>11937</v>
      </c>
      <c r="P36" s="28">
        <f t="shared" si="2"/>
        <v>9352</v>
      </c>
      <c r="Q36" s="28">
        <f t="shared" si="2"/>
        <v>-8851</v>
      </c>
      <c r="R36" s="28">
        <f t="shared" si="2"/>
        <v>12438</v>
      </c>
      <c r="S36" s="28">
        <f t="shared" si="2"/>
        <v>3991</v>
      </c>
      <c r="T36" s="28">
        <f t="shared" si="2"/>
        <v>-41411</v>
      </c>
      <c r="U36" s="28">
        <f t="shared" si="2"/>
        <v>36411</v>
      </c>
      <c r="V36" s="28">
        <f t="shared" si="2"/>
        <v>-1009</v>
      </c>
      <c r="W36" s="28">
        <f t="shared" si="2"/>
        <v>0</v>
      </c>
      <c r="X36" s="28">
        <f t="shared" si="2"/>
        <v>12701567</v>
      </c>
      <c r="Y36" s="28">
        <f t="shared" si="2"/>
        <v>-12701567</v>
      </c>
      <c r="Z36" s="29">
        <f>+IF(X36&lt;&gt;0,+(Y36/X36)*100,0)</f>
        <v>-100</v>
      </c>
      <c r="AA36" s="30">
        <f>SUM(AA31:AA35)</f>
        <v>8798124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-78996418</v>
      </c>
      <c r="D38" s="32">
        <f>+D17+D27+D36</f>
        <v>0</v>
      </c>
      <c r="E38" s="33">
        <f t="shared" si="3"/>
        <v>-172673830</v>
      </c>
      <c r="F38" s="2">
        <f t="shared" si="3"/>
        <v>-114692774</v>
      </c>
      <c r="G38" s="2">
        <f t="shared" si="3"/>
        <v>-6577285</v>
      </c>
      <c r="H38" s="2">
        <f t="shared" si="3"/>
        <v>7366793</v>
      </c>
      <c r="I38" s="2">
        <f t="shared" si="3"/>
        <v>-12249715</v>
      </c>
      <c r="J38" s="2">
        <f t="shared" si="3"/>
        <v>-11460207</v>
      </c>
      <c r="K38" s="2">
        <f t="shared" si="3"/>
        <v>-15639171</v>
      </c>
      <c r="L38" s="2">
        <f t="shared" si="3"/>
        <v>-16146283</v>
      </c>
      <c r="M38" s="2">
        <f t="shared" si="3"/>
        <v>-11270562</v>
      </c>
      <c r="N38" s="2">
        <f t="shared" si="3"/>
        <v>-43056016</v>
      </c>
      <c r="O38" s="2">
        <f t="shared" si="3"/>
        <v>17241707</v>
      </c>
      <c r="P38" s="2">
        <f t="shared" si="3"/>
        <v>-157187775</v>
      </c>
      <c r="Q38" s="2">
        <f t="shared" si="3"/>
        <v>30991232</v>
      </c>
      <c r="R38" s="2">
        <f t="shared" si="3"/>
        <v>-108954836</v>
      </c>
      <c r="S38" s="2">
        <f t="shared" si="3"/>
        <v>-24170799</v>
      </c>
      <c r="T38" s="2">
        <f t="shared" si="3"/>
        <v>-5807223</v>
      </c>
      <c r="U38" s="2">
        <f t="shared" si="3"/>
        <v>36411</v>
      </c>
      <c r="V38" s="2">
        <f t="shared" si="3"/>
        <v>-29941611</v>
      </c>
      <c r="W38" s="2">
        <f t="shared" si="3"/>
        <v>-193412670</v>
      </c>
      <c r="X38" s="2">
        <f t="shared" si="3"/>
        <v>-110660916</v>
      </c>
      <c r="Y38" s="2">
        <f t="shared" si="3"/>
        <v>-82751754</v>
      </c>
      <c r="Z38" s="34">
        <f>+IF(X38&lt;&gt;0,+(Y38/X38)*100,0)</f>
        <v>74.7795671599176</v>
      </c>
      <c r="AA38" s="35">
        <f>+AA17+AA27+AA36</f>
        <v>-114692774</v>
      </c>
    </row>
    <row r="39" spans="1:27" ht="12.75">
      <c r="A39" s="23" t="s">
        <v>59</v>
      </c>
      <c r="B39" s="17"/>
      <c r="C39" s="32">
        <v>-85890235</v>
      </c>
      <c r="D39" s="32"/>
      <c r="E39" s="33"/>
      <c r="F39" s="2">
        <v>-226880080</v>
      </c>
      <c r="G39" s="2">
        <v>-39871413</v>
      </c>
      <c r="H39" s="2">
        <f>+G40+H60</f>
        <v>-46448698</v>
      </c>
      <c r="I39" s="2">
        <f>+H40+I60</f>
        <v>-39081905</v>
      </c>
      <c r="J39" s="2">
        <f>+G39</f>
        <v>-39871413</v>
      </c>
      <c r="K39" s="2">
        <f>+I40+K60</f>
        <v>-51331620</v>
      </c>
      <c r="L39" s="2">
        <f>+K40+L60</f>
        <v>-66970791</v>
      </c>
      <c r="M39" s="2">
        <f>+L40+M60</f>
        <v>-83117074</v>
      </c>
      <c r="N39" s="2">
        <f>+K39</f>
        <v>-51331620</v>
      </c>
      <c r="O39" s="2">
        <f>+M40+O60</f>
        <v>-94387636</v>
      </c>
      <c r="P39" s="2">
        <f>+O40+P60</f>
        <v>-77145929</v>
      </c>
      <c r="Q39" s="2">
        <f>+P40+Q60</f>
        <v>-234333704</v>
      </c>
      <c r="R39" s="2">
        <f>+O39</f>
        <v>-94387636</v>
      </c>
      <c r="S39" s="2">
        <f>+Q40+S60</f>
        <v>-203342472</v>
      </c>
      <c r="T39" s="2">
        <f>+S40+T60</f>
        <v>-227513271</v>
      </c>
      <c r="U39" s="2">
        <f>+T40+U60</f>
        <v>-233320494</v>
      </c>
      <c r="V39" s="2">
        <f>+S39</f>
        <v>-203342472</v>
      </c>
      <c r="W39" s="2">
        <f>+G39</f>
        <v>-39871413</v>
      </c>
      <c r="X39" s="2">
        <v>-226880080</v>
      </c>
      <c r="Y39" s="2">
        <f>+W39-X39</f>
        <v>187008667</v>
      </c>
      <c r="Z39" s="34">
        <f>+IF(X39&lt;&gt;0,+(Y39/X39)*100,0)</f>
        <v>-82.42621696889387</v>
      </c>
      <c r="AA39" s="35">
        <v>-226880080</v>
      </c>
    </row>
    <row r="40" spans="1:27" ht="12.75">
      <c r="A40" s="41" t="s">
        <v>61</v>
      </c>
      <c r="B40" s="42" t="s">
        <v>60</v>
      </c>
      <c r="C40" s="43">
        <f>+C38+C39</f>
        <v>-164886653</v>
      </c>
      <c r="D40" s="43">
        <f aca="true" t="shared" si="4" ref="D40:AA40">+D38+D39</f>
        <v>0</v>
      </c>
      <c r="E40" s="44">
        <f t="shared" si="4"/>
        <v>-172673830</v>
      </c>
      <c r="F40" s="45">
        <f t="shared" si="4"/>
        <v>-341572854</v>
      </c>
      <c r="G40" s="45">
        <f t="shared" si="4"/>
        <v>-46448698</v>
      </c>
      <c r="H40" s="45">
        <f t="shared" si="4"/>
        <v>-39081905</v>
      </c>
      <c r="I40" s="45">
        <f t="shared" si="4"/>
        <v>-51331620</v>
      </c>
      <c r="J40" s="45">
        <f>+I40</f>
        <v>-51331620</v>
      </c>
      <c r="K40" s="45">
        <f t="shared" si="4"/>
        <v>-66970791</v>
      </c>
      <c r="L40" s="45">
        <f t="shared" si="4"/>
        <v>-83117074</v>
      </c>
      <c r="M40" s="45">
        <f t="shared" si="4"/>
        <v>-94387636</v>
      </c>
      <c r="N40" s="45">
        <f>+M40</f>
        <v>-94387636</v>
      </c>
      <c r="O40" s="45">
        <f t="shared" si="4"/>
        <v>-77145929</v>
      </c>
      <c r="P40" s="45">
        <f t="shared" si="4"/>
        <v>-234333704</v>
      </c>
      <c r="Q40" s="45">
        <f t="shared" si="4"/>
        <v>-203342472</v>
      </c>
      <c r="R40" s="45">
        <f>+Q40</f>
        <v>-203342472</v>
      </c>
      <c r="S40" s="45">
        <f t="shared" si="4"/>
        <v>-227513271</v>
      </c>
      <c r="T40" s="45">
        <f t="shared" si="4"/>
        <v>-233320494</v>
      </c>
      <c r="U40" s="45">
        <f t="shared" si="4"/>
        <v>-233284083</v>
      </c>
      <c r="V40" s="45">
        <f>+U40</f>
        <v>-233284083</v>
      </c>
      <c r="W40" s="45">
        <f>+V40</f>
        <v>-233284083</v>
      </c>
      <c r="X40" s="45">
        <f t="shared" si="4"/>
        <v>-337540996</v>
      </c>
      <c r="Y40" s="45">
        <f t="shared" si="4"/>
        <v>104256913</v>
      </c>
      <c r="Z40" s="46">
        <f>+IF(X40&lt;&gt;0,+(Y40/X40)*100,0)</f>
        <v>-30.88718533022282</v>
      </c>
      <c r="AA40" s="47">
        <f t="shared" si="4"/>
        <v>-341572854</v>
      </c>
    </row>
    <row r="41" spans="1:27" ht="12.75">
      <c r="A41" s="48" t="s">
        <v>89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90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-39871413</v>
      </c>
      <c r="J60">
        <v>-39871413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82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3990896</v>
      </c>
      <c r="D8" s="18"/>
      <c r="E8" s="19">
        <v>2201244</v>
      </c>
      <c r="F8" s="20">
        <v>1401244</v>
      </c>
      <c r="G8" s="20">
        <v>125676</v>
      </c>
      <c r="H8" s="20">
        <v>110947</v>
      </c>
      <c r="I8" s="20">
        <v>101791</v>
      </c>
      <c r="J8" s="20">
        <v>338414</v>
      </c>
      <c r="K8" s="20">
        <v>93074</v>
      </c>
      <c r="L8" s="20">
        <v>95464</v>
      </c>
      <c r="M8" s="20">
        <v>98170</v>
      </c>
      <c r="N8" s="20">
        <v>286708</v>
      </c>
      <c r="O8" s="20">
        <v>72633</v>
      </c>
      <c r="P8" s="20">
        <v>495047</v>
      </c>
      <c r="Q8" s="20">
        <v>13253</v>
      </c>
      <c r="R8" s="20">
        <v>580933</v>
      </c>
      <c r="S8" s="20">
        <v>28038</v>
      </c>
      <c r="T8" s="20">
        <v>1327552</v>
      </c>
      <c r="U8" s="20"/>
      <c r="V8" s="20">
        <v>1355590</v>
      </c>
      <c r="W8" s="20">
        <v>2561645</v>
      </c>
      <c r="X8" s="20">
        <v>1401244</v>
      </c>
      <c r="Y8" s="20">
        <v>1160401</v>
      </c>
      <c r="Z8" s="21">
        <v>82.81</v>
      </c>
      <c r="AA8" s="22">
        <v>1401244</v>
      </c>
    </row>
    <row r="9" spans="1:27" ht="12.75">
      <c r="A9" s="23" t="s">
        <v>36</v>
      </c>
      <c r="B9" s="17" t="s">
        <v>6</v>
      </c>
      <c r="C9" s="18">
        <v>125061530</v>
      </c>
      <c r="D9" s="18"/>
      <c r="E9" s="19">
        <v>138990000</v>
      </c>
      <c r="F9" s="20">
        <v>142441000</v>
      </c>
      <c r="G9" s="20">
        <v>54192989</v>
      </c>
      <c r="H9" s="20">
        <v>7354150</v>
      </c>
      <c r="I9" s="20">
        <v>195358</v>
      </c>
      <c r="J9" s="20">
        <v>61742497</v>
      </c>
      <c r="K9" s="20">
        <v>238994</v>
      </c>
      <c r="L9" s="20">
        <v>3188636</v>
      </c>
      <c r="M9" s="20">
        <v>43375229</v>
      </c>
      <c r="N9" s="20">
        <v>46802859</v>
      </c>
      <c r="O9" s="20">
        <v>3354956</v>
      </c>
      <c r="P9" s="20">
        <v>30241</v>
      </c>
      <c r="Q9" s="20">
        <v>32528205</v>
      </c>
      <c r="R9" s="20">
        <v>35913402</v>
      </c>
      <c r="S9" s="20">
        <v>241519</v>
      </c>
      <c r="T9" s="20">
        <v>393141</v>
      </c>
      <c r="U9" s="20"/>
      <c r="V9" s="20">
        <v>634660</v>
      </c>
      <c r="W9" s="20">
        <v>145093418</v>
      </c>
      <c r="X9" s="20">
        <v>142441000</v>
      </c>
      <c r="Y9" s="20">
        <v>2652418</v>
      </c>
      <c r="Z9" s="21">
        <v>1.86</v>
      </c>
      <c r="AA9" s="22">
        <v>142441000</v>
      </c>
    </row>
    <row r="10" spans="1:27" ht="12.75">
      <c r="A10" s="23" t="s">
        <v>37</v>
      </c>
      <c r="B10" s="17" t="s">
        <v>6</v>
      </c>
      <c r="C10" s="18">
        <v>1493000</v>
      </c>
      <c r="D10" s="18"/>
      <c r="E10" s="19">
        <v>2259000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-152862659</v>
      </c>
      <c r="D14" s="18"/>
      <c r="E14" s="19">
        <v>-162141456</v>
      </c>
      <c r="F14" s="20">
        <v>-163833453</v>
      </c>
      <c r="G14" s="20">
        <v>-10519906</v>
      </c>
      <c r="H14" s="20">
        <v>-11078517</v>
      </c>
      <c r="I14" s="20">
        <v>-11682789</v>
      </c>
      <c r="J14" s="20">
        <v>-33281212</v>
      </c>
      <c r="K14" s="20">
        <v>-12459127</v>
      </c>
      <c r="L14" s="20">
        <v>-28086463</v>
      </c>
      <c r="M14" s="20">
        <v>-12985522</v>
      </c>
      <c r="N14" s="20">
        <v>-53531112</v>
      </c>
      <c r="O14" s="20">
        <v>-13474491</v>
      </c>
      <c r="P14" s="20">
        <v>-10705292</v>
      </c>
      <c r="Q14" s="20">
        <v>-12017740</v>
      </c>
      <c r="R14" s="20">
        <v>-36197523</v>
      </c>
      <c r="S14" s="20">
        <v>-11519920</v>
      </c>
      <c r="T14" s="20">
        <v>-11259135</v>
      </c>
      <c r="U14" s="20"/>
      <c r="V14" s="20">
        <v>-22779055</v>
      </c>
      <c r="W14" s="20">
        <v>-145788902</v>
      </c>
      <c r="X14" s="20">
        <v>-163833453</v>
      </c>
      <c r="Y14" s="20">
        <v>18044551</v>
      </c>
      <c r="Z14" s="21">
        <v>-11.01</v>
      </c>
      <c r="AA14" s="22">
        <v>-163833453</v>
      </c>
    </row>
    <row r="15" spans="1:27" ht="12.75">
      <c r="A15" s="23" t="s">
        <v>42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43</v>
      </c>
      <c r="B16" s="17" t="s">
        <v>6</v>
      </c>
      <c r="C16" s="18">
        <v>-130000</v>
      </c>
      <c r="D16" s="18"/>
      <c r="E16" s="19">
        <v>-136764</v>
      </c>
      <c r="F16" s="20">
        <v>-136764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>
        <v>-136764</v>
      </c>
      <c r="Y16" s="20">
        <v>136764</v>
      </c>
      <c r="Z16" s="21">
        <v>-100</v>
      </c>
      <c r="AA16" s="22">
        <v>-136764</v>
      </c>
    </row>
    <row r="17" spans="1:27" ht="12.75">
      <c r="A17" s="24" t="s">
        <v>44</v>
      </c>
      <c r="B17" s="25"/>
      <c r="C17" s="26">
        <f aca="true" t="shared" si="0" ref="C17:Y17">SUM(C6:C16)</f>
        <v>-22447233</v>
      </c>
      <c r="D17" s="26">
        <f>SUM(D6:D16)</f>
        <v>0</v>
      </c>
      <c r="E17" s="27">
        <f t="shared" si="0"/>
        <v>-18827976</v>
      </c>
      <c r="F17" s="28">
        <f t="shared" si="0"/>
        <v>-20127973</v>
      </c>
      <c r="G17" s="28">
        <f t="shared" si="0"/>
        <v>43798759</v>
      </c>
      <c r="H17" s="28">
        <f t="shared" si="0"/>
        <v>-3613420</v>
      </c>
      <c r="I17" s="28">
        <f t="shared" si="0"/>
        <v>-11385640</v>
      </c>
      <c r="J17" s="28">
        <f t="shared" si="0"/>
        <v>28799699</v>
      </c>
      <c r="K17" s="28">
        <f t="shared" si="0"/>
        <v>-12127059</v>
      </c>
      <c r="L17" s="28">
        <f t="shared" si="0"/>
        <v>-24802363</v>
      </c>
      <c r="M17" s="28">
        <f t="shared" si="0"/>
        <v>30487877</v>
      </c>
      <c r="N17" s="28">
        <f t="shared" si="0"/>
        <v>-6441545</v>
      </c>
      <c r="O17" s="28">
        <f t="shared" si="0"/>
        <v>-10046902</v>
      </c>
      <c r="P17" s="28">
        <f t="shared" si="0"/>
        <v>-10180004</v>
      </c>
      <c r="Q17" s="28">
        <f t="shared" si="0"/>
        <v>20523718</v>
      </c>
      <c r="R17" s="28">
        <f t="shared" si="0"/>
        <v>296812</v>
      </c>
      <c r="S17" s="28">
        <f t="shared" si="0"/>
        <v>-11250363</v>
      </c>
      <c r="T17" s="28">
        <f t="shared" si="0"/>
        <v>-9538442</v>
      </c>
      <c r="U17" s="28">
        <f t="shared" si="0"/>
        <v>0</v>
      </c>
      <c r="V17" s="28">
        <f t="shared" si="0"/>
        <v>-20788805</v>
      </c>
      <c r="W17" s="28">
        <f t="shared" si="0"/>
        <v>1866161</v>
      </c>
      <c r="X17" s="28">
        <f t="shared" si="0"/>
        <v>-20127973</v>
      </c>
      <c r="Y17" s="28">
        <f t="shared" si="0"/>
        <v>21994134</v>
      </c>
      <c r="Z17" s="29">
        <f>+IF(X17&lt;&gt;0,+(Y17/X17)*100,0)</f>
        <v>-109.27148004421508</v>
      </c>
      <c r="AA17" s="30">
        <f>SUM(AA6:AA16)</f>
        <v>-20127973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>
        <v>54775</v>
      </c>
      <c r="F24" s="20">
        <v>54775</v>
      </c>
      <c r="G24" s="20">
        <v>-54775</v>
      </c>
      <c r="H24" s="20">
        <v>54775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>
        <v>54775</v>
      </c>
      <c r="Y24" s="20">
        <v>-54775</v>
      </c>
      <c r="Z24" s="21">
        <v>-100</v>
      </c>
      <c r="AA24" s="22">
        <v>54775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>
        <v>-10328004</v>
      </c>
      <c r="F26" s="20">
        <v>-29506728</v>
      </c>
      <c r="G26" s="20"/>
      <c r="H26" s="20"/>
      <c r="I26" s="20">
        <v>-46796</v>
      </c>
      <c r="J26" s="20">
        <v>-46796</v>
      </c>
      <c r="K26" s="20">
        <v>-250000</v>
      </c>
      <c r="L26" s="20"/>
      <c r="M26" s="20">
        <v>-198330</v>
      </c>
      <c r="N26" s="20">
        <v>-448330</v>
      </c>
      <c r="O26" s="20">
        <v>-4913915</v>
      </c>
      <c r="P26" s="20">
        <v>-24810</v>
      </c>
      <c r="Q26" s="20">
        <v>-113803</v>
      </c>
      <c r="R26" s="20">
        <v>-5052528</v>
      </c>
      <c r="S26" s="20"/>
      <c r="T26" s="20">
        <v>-16000</v>
      </c>
      <c r="U26" s="20"/>
      <c r="V26" s="20">
        <v>-16000</v>
      </c>
      <c r="W26" s="20">
        <v>-5563654</v>
      </c>
      <c r="X26" s="20">
        <v>-29506728</v>
      </c>
      <c r="Y26" s="20">
        <v>23943074</v>
      </c>
      <c r="Z26" s="21">
        <v>-81.14</v>
      </c>
      <c r="AA26" s="22">
        <v>-29506728</v>
      </c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-10273229</v>
      </c>
      <c r="F27" s="28">
        <f t="shared" si="1"/>
        <v>-29451953</v>
      </c>
      <c r="G27" s="28">
        <f t="shared" si="1"/>
        <v>-54775</v>
      </c>
      <c r="H27" s="28">
        <f t="shared" si="1"/>
        <v>54775</v>
      </c>
      <c r="I27" s="28">
        <f t="shared" si="1"/>
        <v>-46796</v>
      </c>
      <c r="J27" s="28">
        <f t="shared" si="1"/>
        <v>-46796</v>
      </c>
      <c r="K27" s="28">
        <f t="shared" si="1"/>
        <v>-250000</v>
      </c>
      <c r="L27" s="28">
        <f t="shared" si="1"/>
        <v>0</v>
      </c>
      <c r="M27" s="28">
        <f t="shared" si="1"/>
        <v>-198330</v>
      </c>
      <c r="N27" s="28">
        <f t="shared" si="1"/>
        <v>-448330</v>
      </c>
      <c r="O27" s="28">
        <f t="shared" si="1"/>
        <v>-4913915</v>
      </c>
      <c r="P27" s="28">
        <f t="shared" si="1"/>
        <v>-24810</v>
      </c>
      <c r="Q27" s="28">
        <f t="shared" si="1"/>
        <v>-113803</v>
      </c>
      <c r="R27" s="28">
        <f t="shared" si="1"/>
        <v>-5052528</v>
      </c>
      <c r="S27" s="28">
        <f t="shared" si="1"/>
        <v>0</v>
      </c>
      <c r="T27" s="28">
        <f t="shared" si="1"/>
        <v>-16000</v>
      </c>
      <c r="U27" s="28">
        <f t="shared" si="1"/>
        <v>0</v>
      </c>
      <c r="V27" s="28">
        <f t="shared" si="1"/>
        <v>-16000</v>
      </c>
      <c r="W27" s="28">
        <f t="shared" si="1"/>
        <v>-5563654</v>
      </c>
      <c r="X27" s="28">
        <f t="shared" si="1"/>
        <v>-29451953</v>
      </c>
      <c r="Y27" s="28">
        <f t="shared" si="1"/>
        <v>23888299</v>
      </c>
      <c r="Z27" s="29">
        <f>+IF(X27&lt;&gt;0,+(Y27/X27)*100,0)</f>
        <v>-81.10938856924021</v>
      </c>
      <c r="AA27" s="30">
        <f>SUM(AA21:AA26)</f>
        <v>-29451953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/>
      <c r="D33" s="18"/>
      <c r="E33" s="19">
        <v>-2000</v>
      </c>
      <c r="F33" s="20">
        <v>-2000</v>
      </c>
      <c r="G33" s="20">
        <v>2000</v>
      </c>
      <c r="H33" s="36">
        <v>-2000</v>
      </c>
      <c r="I33" s="36"/>
      <c r="J33" s="36"/>
      <c r="K33" s="20"/>
      <c r="L33" s="20"/>
      <c r="M33" s="20"/>
      <c r="N33" s="20"/>
      <c r="O33" s="36"/>
      <c r="P33" s="36"/>
      <c r="Q33" s="36"/>
      <c r="R33" s="20"/>
      <c r="S33" s="20"/>
      <c r="T33" s="20"/>
      <c r="U33" s="20"/>
      <c r="V33" s="36"/>
      <c r="W33" s="36"/>
      <c r="X33" s="36">
        <v>-2000</v>
      </c>
      <c r="Y33" s="20">
        <v>2000</v>
      </c>
      <c r="Z33" s="21">
        <v>-100</v>
      </c>
      <c r="AA33" s="22">
        <v>-2000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0</v>
      </c>
      <c r="D36" s="26">
        <f>SUM(D31:D35)</f>
        <v>0</v>
      </c>
      <c r="E36" s="27">
        <f t="shared" si="2"/>
        <v>-2000</v>
      </c>
      <c r="F36" s="28">
        <f t="shared" si="2"/>
        <v>-2000</v>
      </c>
      <c r="G36" s="28">
        <f t="shared" si="2"/>
        <v>2000</v>
      </c>
      <c r="H36" s="28">
        <f t="shared" si="2"/>
        <v>-2000</v>
      </c>
      <c r="I36" s="28">
        <f t="shared" si="2"/>
        <v>0</v>
      </c>
      <c r="J36" s="28">
        <f t="shared" si="2"/>
        <v>0</v>
      </c>
      <c r="K36" s="28">
        <f t="shared" si="2"/>
        <v>0</v>
      </c>
      <c r="L36" s="28">
        <f t="shared" si="2"/>
        <v>0</v>
      </c>
      <c r="M36" s="28">
        <f t="shared" si="2"/>
        <v>0</v>
      </c>
      <c r="N36" s="28">
        <f t="shared" si="2"/>
        <v>0</v>
      </c>
      <c r="O36" s="28">
        <f t="shared" si="2"/>
        <v>0</v>
      </c>
      <c r="P36" s="28">
        <f t="shared" si="2"/>
        <v>0</v>
      </c>
      <c r="Q36" s="28">
        <f t="shared" si="2"/>
        <v>0</v>
      </c>
      <c r="R36" s="28">
        <f t="shared" si="2"/>
        <v>0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0</v>
      </c>
      <c r="X36" s="28">
        <f t="shared" si="2"/>
        <v>-2000</v>
      </c>
      <c r="Y36" s="28">
        <f t="shared" si="2"/>
        <v>2000</v>
      </c>
      <c r="Z36" s="29">
        <f>+IF(X36&lt;&gt;0,+(Y36/X36)*100,0)</f>
        <v>-100</v>
      </c>
      <c r="AA36" s="30">
        <f>SUM(AA31:AA35)</f>
        <v>-2000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-22447233</v>
      </c>
      <c r="D38" s="32">
        <f>+D17+D27+D36</f>
        <v>0</v>
      </c>
      <c r="E38" s="33">
        <f t="shared" si="3"/>
        <v>-29103205</v>
      </c>
      <c r="F38" s="2">
        <f t="shared" si="3"/>
        <v>-49581926</v>
      </c>
      <c r="G38" s="2">
        <f t="shared" si="3"/>
        <v>43745984</v>
      </c>
      <c r="H38" s="2">
        <f t="shared" si="3"/>
        <v>-3560645</v>
      </c>
      <c r="I38" s="2">
        <f t="shared" si="3"/>
        <v>-11432436</v>
      </c>
      <c r="J38" s="2">
        <f t="shared" si="3"/>
        <v>28752903</v>
      </c>
      <c r="K38" s="2">
        <f t="shared" si="3"/>
        <v>-12377059</v>
      </c>
      <c r="L38" s="2">
        <f t="shared" si="3"/>
        <v>-24802363</v>
      </c>
      <c r="M38" s="2">
        <f t="shared" si="3"/>
        <v>30289547</v>
      </c>
      <c r="N38" s="2">
        <f t="shared" si="3"/>
        <v>-6889875</v>
      </c>
      <c r="O38" s="2">
        <f t="shared" si="3"/>
        <v>-14960817</v>
      </c>
      <c r="P38" s="2">
        <f t="shared" si="3"/>
        <v>-10204814</v>
      </c>
      <c r="Q38" s="2">
        <f t="shared" si="3"/>
        <v>20409915</v>
      </c>
      <c r="R38" s="2">
        <f t="shared" si="3"/>
        <v>-4755716</v>
      </c>
      <c r="S38" s="2">
        <f t="shared" si="3"/>
        <v>-11250363</v>
      </c>
      <c r="T38" s="2">
        <f t="shared" si="3"/>
        <v>-9554442</v>
      </c>
      <c r="U38" s="2">
        <f t="shared" si="3"/>
        <v>0</v>
      </c>
      <c r="V38" s="2">
        <f t="shared" si="3"/>
        <v>-20804805</v>
      </c>
      <c r="W38" s="2">
        <f t="shared" si="3"/>
        <v>-3697493</v>
      </c>
      <c r="X38" s="2">
        <f t="shared" si="3"/>
        <v>-49581926</v>
      </c>
      <c r="Y38" s="2">
        <f t="shared" si="3"/>
        <v>45884433</v>
      </c>
      <c r="Z38" s="34">
        <f>+IF(X38&lt;&gt;0,+(Y38/X38)*100,0)</f>
        <v>-92.54265959737022</v>
      </c>
      <c r="AA38" s="35">
        <f>+AA17+AA27+AA36</f>
        <v>-49581926</v>
      </c>
    </row>
    <row r="39" spans="1:27" ht="12.75">
      <c r="A39" s="23" t="s">
        <v>59</v>
      </c>
      <c r="B39" s="17"/>
      <c r="C39" s="32">
        <v>128876136</v>
      </c>
      <c r="D39" s="32"/>
      <c r="E39" s="33"/>
      <c r="F39" s="2"/>
      <c r="G39" s="2">
        <v>87493862</v>
      </c>
      <c r="H39" s="2">
        <f>+G40+H60</f>
        <v>131239846</v>
      </c>
      <c r="I39" s="2">
        <f>+H40+I60</f>
        <v>127679201</v>
      </c>
      <c r="J39" s="2">
        <f>+G39</f>
        <v>87493862</v>
      </c>
      <c r="K39" s="2">
        <f>+I40+K60</f>
        <v>116246765</v>
      </c>
      <c r="L39" s="2">
        <f>+K40+L60</f>
        <v>103869706</v>
      </c>
      <c r="M39" s="2">
        <f>+L40+M60</f>
        <v>79067343</v>
      </c>
      <c r="N39" s="2">
        <f>+K39</f>
        <v>116246765</v>
      </c>
      <c r="O39" s="2">
        <f>+M40+O60</f>
        <v>109356890</v>
      </c>
      <c r="P39" s="2">
        <f>+O40+P60</f>
        <v>94396073</v>
      </c>
      <c r="Q39" s="2">
        <f>+P40+Q60</f>
        <v>84191259</v>
      </c>
      <c r="R39" s="2">
        <f>+O39</f>
        <v>109356890</v>
      </c>
      <c r="S39" s="2">
        <f>+Q40+S60</f>
        <v>104601174</v>
      </c>
      <c r="T39" s="2">
        <f>+S40+T60</f>
        <v>93350811</v>
      </c>
      <c r="U39" s="2">
        <f>+T40+U60</f>
        <v>83796369</v>
      </c>
      <c r="V39" s="2">
        <f>+S39</f>
        <v>104601174</v>
      </c>
      <c r="W39" s="2">
        <f>+G39</f>
        <v>87493862</v>
      </c>
      <c r="X39" s="2"/>
      <c r="Y39" s="2">
        <f>+W39-X39</f>
        <v>87493862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106428903</v>
      </c>
      <c r="D40" s="43">
        <f aca="true" t="shared" si="4" ref="D40:AA40">+D38+D39</f>
        <v>0</v>
      </c>
      <c r="E40" s="44">
        <f t="shared" si="4"/>
        <v>-29103205</v>
      </c>
      <c r="F40" s="45">
        <f t="shared" si="4"/>
        <v>-49581926</v>
      </c>
      <c r="G40" s="45">
        <f t="shared" si="4"/>
        <v>131239846</v>
      </c>
      <c r="H40" s="45">
        <f t="shared" si="4"/>
        <v>127679201</v>
      </c>
      <c r="I40" s="45">
        <f t="shared" si="4"/>
        <v>116246765</v>
      </c>
      <c r="J40" s="45">
        <f>+I40</f>
        <v>116246765</v>
      </c>
      <c r="K40" s="45">
        <f t="shared" si="4"/>
        <v>103869706</v>
      </c>
      <c r="L40" s="45">
        <f t="shared" si="4"/>
        <v>79067343</v>
      </c>
      <c r="M40" s="45">
        <f t="shared" si="4"/>
        <v>109356890</v>
      </c>
      <c r="N40" s="45">
        <f>+M40</f>
        <v>109356890</v>
      </c>
      <c r="O40" s="45">
        <f t="shared" si="4"/>
        <v>94396073</v>
      </c>
      <c r="P40" s="45">
        <f t="shared" si="4"/>
        <v>84191259</v>
      </c>
      <c r="Q40" s="45">
        <f t="shared" si="4"/>
        <v>104601174</v>
      </c>
      <c r="R40" s="45">
        <f>+Q40</f>
        <v>104601174</v>
      </c>
      <c r="S40" s="45">
        <f t="shared" si="4"/>
        <v>93350811</v>
      </c>
      <c r="T40" s="45">
        <f t="shared" si="4"/>
        <v>83796369</v>
      </c>
      <c r="U40" s="45">
        <f t="shared" si="4"/>
        <v>83796369</v>
      </c>
      <c r="V40" s="45">
        <f>+U40</f>
        <v>83796369</v>
      </c>
      <c r="W40" s="45">
        <f>+V40</f>
        <v>83796369</v>
      </c>
      <c r="X40" s="45">
        <f t="shared" si="4"/>
        <v>-49581926</v>
      </c>
      <c r="Y40" s="45">
        <f t="shared" si="4"/>
        <v>133378295</v>
      </c>
      <c r="Z40" s="46">
        <f>+IF(X40&lt;&gt;0,+(Y40/X40)*100,0)</f>
        <v>-269.0058772626138</v>
      </c>
      <c r="AA40" s="47">
        <f t="shared" si="4"/>
        <v>-49581926</v>
      </c>
    </row>
    <row r="41" spans="1:27" ht="12.75">
      <c r="A41" s="48" t="s">
        <v>89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90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87493862</v>
      </c>
      <c r="J60">
        <v>87493862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83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25801568</v>
      </c>
      <c r="D6" s="18"/>
      <c r="E6" s="19"/>
      <c r="F6" s="20">
        <v>29924483</v>
      </c>
      <c r="G6" s="20">
        <v>2185124</v>
      </c>
      <c r="H6" s="20">
        <v>3085942</v>
      </c>
      <c r="I6" s="20">
        <v>2346861</v>
      </c>
      <c r="J6" s="20">
        <v>7617927</v>
      </c>
      <c r="K6" s="20">
        <v>2708931</v>
      </c>
      <c r="L6" s="20">
        <v>2556989</v>
      </c>
      <c r="M6" s="20">
        <v>4704061</v>
      </c>
      <c r="N6" s="20">
        <v>9969981</v>
      </c>
      <c r="O6" s="20">
        <v>720591</v>
      </c>
      <c r="P6" s="20">
        <v>1735012</v>
      </c>
      <c r="Q6" s="20">
        <v>2095763</v>
      </c>
      <c r="R6" s="20">
        <v>4551366</v>
      </c>
      <c r="S6" s="20">
        <v>1464041</v>
      </c>
      <c r="T6" s="20">
        <v>2307683</v>
      </c>
      <c r="U6" s="20"/>
      <c r="V6" s="20">
        <v>3771724</v>
      </c>
      <c r="W6" s="20">
        <v>25910998</v>
      </c>
      <c r="X6" s="20">
        <v>29924483</v>
      </c>
      <c r="Y6" s="20">
        <v>-4013485</v>
      </c>
      <c r="Z6" s="21">
        <v>-13.41</v>
      </c>
      <c r="AA6" s="22">
        <v>29924483</v>
      </c>
    </row>
    <row r="7" spans="1:27" ht="12.75">
      <c r="A7" s="23" t="s">
        <v>34</v>
      </c>
      <c r="B7" s="17"/>
      <c r="C7" s="18">
        <v>70121992</v>
      </c>
      <c r="D7" s="18"/>
      <c r="E7" s="19"/>
      <c r="F7" s="20">
        <v>51873710</v>
      </c>
      <c r="G7" s="20">
        <v>5476487</v>
      </c>
      <c r="H7" s="20">
        <v>5220131</v>
      </c>
      <c r="I7" s="20">
        <v>5314675</v>
      </c>
      <c r="J7" s="20">
        <v>16011293</v>
      </c>
      <c r="K7" s="20">
        <v>7615348</v>
      </c>
      <c r="L7" s="20">
        <v>6793976</v>
      </c>
      <c r="M7" s="20">
        <v>4658619</v>
      </c>
      <c r="N7" s="20">
        <v>19067943</v>
      </c>
      <c r="O7" s="20">
        <v>7559352</v>
      </c>
      <c r="P7" s="20">
        <v>7059103</v>
      </c>
      <c r="Q7" s="20">
        <v>5976870</v>
      </c>
      <c r="R7" s="20">
        <v>20595325</v>
      </c>
      <c r="S7" s="20">
        <v>4621249</v>
      </c>
      <c r="T7" s="20">
        <v>6211179</v>
      </c>
      <c r="U7" s="20"/>
      <c r="V7" s="20">
        <v>10832428</v>
      </c>
      <c r="W7" s="20">
        <v>66506989</v>
      </c>
      <c r="X7" s="20">
        <v>51873710</v>
      </c>
      <c r="Y7" s="20">
        <v>14633279</v>
      </c>
      <c r="Z7" s="21">
        <v>28.21</v>
      </c>
      <c r="AA7" s="22">
        <v>51873710</v>
      </c>
    </row>
    <row r="8" spans="1:27" ht="12.75">
      <c r="A8" s="23" t="s">
        <v>35</v>
      </c>
      <c r="B8" s="17"/>
      <c r="C8" s="18">
        <v>10071320</v>
      </c>
      <c r="D8" s="18"/>
      <c r="E8" s="19"/>
      <c r="F8" s="20">
        <v>1040058</v>
      </c>
      <c r="G8" s="20">
        <v>6279586</v>
      </c>
      <c r="H8" s="20">
        <v>582262</v>
      </c>
      <c r="I8" s="20">
        <v>659310</v>
      </c>
      <c r="J8" s="20">
        <v>7521158</v>
      </c>
      <c r="K8" s="20">
        <v>634215</v>
      </c>
      <c r="L8" s="20">
        <v>470945</v>
      </c>
      <c r="M8" s="20">
        <v>633285</v>
      </c>
      <c r="N8" s="20">
        <v>1738445</v>
      </c>
      <c r="O8" s="20">
        <v>545283</v>
      </c>
      <c r="P8" s="20">
        <v>475131</v>
      </c>
      <c r="Q8" s="20">
        <v>464896</v>
      </c>
      <c r="R8" s="20">
        <v>1485310</v>
      </c>
      <c r="S8" s="20">
        <v>296548</v>
      </c>
      <c r="T8" s="20">
        <v>212650</v>
      </c>
      <c r="U8" s="20"/>
      <c r="V8" s="20">
        <v>509198</v>
      </c>
      <c r="W8" s="20">
        <v>11254111</v>
      </c>
      <c r="X8" s="20">
        <v>1040058</v>
      </c>
      <c r="Y8" s="20">
        <v>10214053</v>
      </c>
      <c r="Z8" s="21">
        <v>982.07</v>
      </c>
      <c r="AA8" s="22">
        <v>1040058</v>
      </c>
    </row>
    <row r="9" spans="1:27" ht="12.75">
      <c r="A9" s="23" t="s">
        <v>36</v>
      </c>
      <c r="B9" s="17" t="s">
        <v>6</v>
      </c>
      <c r="C9" s="18">
        <v>133007000</v>
      </c>
      <c r="D9" s="18"/>
      <c r="E9" s="19"/>
      <c r="F9" s="20">
        <v>596000</v>
      </c>
      <c r="G9" s="20">
        <v>60416000</v>
      </c>
      <c r="H9" s="20">
        <v>3010000</v>
      </c>
      <c r="I9" s="20"/>
      <c r="J9" s="20">
        <v>63426000</v>
      </c>
      <c r="K9" s="20"/>
      <c r="L9" s="20"/>
      <c r="M9" s="20">
        <v>48332000</v>
      </c>
      <c r="N9" s="20">
        <v>48332000</v>
      </c>
      <c r="O9" s="20"/>
      <c r="P9" s="20">
        <v>987300</v>
      </c>
      <c r="Q9" s="20">
        <v>36249000</v>
      </c>
      <c r="R9" s="20">
        <v>37236300</v>
      </c>
      <c r="S9" s="20"/>
      <c r="T9" s="20"/>
      <c r="U9" s="20"/>
      <c r="V9" s="20"/>
      <c r="W9" s="20">
        <v>148994300</v>
      </c>
      <c r="X9" s="20">
        <v>596000</v>
      </c>
      <c r="Y9" s="20">
        <v>148398300</v>
      </c>
      <c r="Z9" s="21">
        <v>24899.04</v>
      </c>
      <c r="AA9" s="22">
        <v>596000</v>
      </c>
    </row>
    <row r="10" spans="1:27" ht="12.75">
      <c r="A10" s="23" t="s">
        <v>37</v>
      </c>
      <c r="B10" s="17" t="s">
        <v>6</v>
      </c>
      <c r="C10" s="18">
        <v>20991000</v>
      </c>
      <c r="D10" s="18"/>
      <c r="E10" s="19"/>
      <c r="F10" s="20"/>
      <c r="G10" s="20">
        <v>13377000</v>
      </c>
      <c r="H10" s="20"/>
      <c r="I10" s="20"/>
      <c r="J10" s="20">
        <v>13377000</v>
      </c>
      <c r="K10" s="20"/>
      <c r="L10" s="20"/>
      <c r="M10" s="20">
        <v>11000000</v>
      </c>
      <c r="N10" s="20">
        <v>11000000</v>
      </c>
      <c r="O10" s="20"/>
      <c r="P10" s="20"/>
      <c r="Q10" s="20">
        <v>9066000</v>
      </c>
      <c r="R10" s="20">
        <v>9066000</v>
      </c>
      <c r="S10" s="20"/>
      <c r="T10" s="20"/>
      <c r="U10" s="20"/>
      <c r="V10" s="20"/>
      <c r="W10" s="20">
        <v>33443000</v>
      </c>
      <c r="X10" s="20"/>
      <c r="Y10" s="20">
        <v>33443000</v>
      </c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-189856361</v>
      </c>
      <c r="D14" s="18"/>
      <c r="E14" s="19">
        <v>-232908732</v>
      </c>
      <c r="F14" s="20">
        <v>-227061746</v>
      </c>
      <c r="G14" s="20">
        <v>-12405035</v>
      </c>
      <c r="H14" s="20">
        <v>-14984357</v>
      </c>
      <c r="I14" s="20">
        <v>-18855597</v>
      </c>
      <c r="J14" s="20">
        <v>-46244989</v>
      </c>
      <c r="K14" s="20">
        <v>-15681371</v>
      </c>
      <c r="L14" s="20">
        <v>-27395223</v>
      </c>
      <c r="M14" s="20">
        <v>-6391192</v>
      </c>
      <c r="N14" s="20">
        <v>-49467786</v>
      </c>
      <c r="O14" s="20">
        <v>-17600977</v>
      </c>
      <c r="P14" s="20">
        <v>-11777232</v>
      </c>
      <c r="Q14" s="20">
        <v>-15292601</v>
      </c>
      <c r="R14" s="20">
        <v>-44670810</v>
      </c>
      <c r="S14" s="20">
        <v>-13506090</v>
      </c>
      <c r="T14" s="20">
        <v>-15114358</v>
      </c>
      <c r="U14" s="20"/>
      <c r="V14" s="20">
        <v>-28620448</v>
      </c>
      <c r="W14" s="20">
        <v>-169004033</v>
      </c>
      <c r="X14" s="20">
        <v>-227061746</v>
      </c>
      <c r="Y14" s="20">
        <v>58057713</v>
      </c>
      <c r="Z14" s="21">
        <v>-25.57</v>
      </c>
      <c r="AA14" s="22">
        <v>-227061746</v>
      </c>
    </row>
    <row r="15" spans="1:27" ht="12.75">
      <c r="A15" s="23" t="s">
        <v>42</v>
      </c>
      <c r="B15" s="17"/>
      <c r="C15" s="18">
        <v>-2399</v>
      </c>
      <c r="D15" s="18"/>
      <c r="E15" s="19">
        <v>-145656</v>
      </c>
      <c r="F15" s="20">
        <v>-105654</v>
      </c>
      <c r="G15" s="20"/>
      <c r="H15" s="20"/>
      <c r="I15" s="20">
        <v>-52155</v>
      </c>
      <c r="J15" s="20">
        <v>-52155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-52155</v>
      </c>
      <c r="X15" s="20">
        <v>-105654</v>
      </c>
      <c r="Y15" s="20">
        <v>53499</v>
      </c>
      <c r="Z15" s="21">
        <v>-50.64</v>
      </c>
      <c r="AA15" s="22">
        <v>-105654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70134120</v>
      </c>
      <c r="D17" s="26">
        <f>SUM(D6:D16)</f>
        <v>0</v>
      </c>
      <c r="E17" s="27">
        <f t="shared" si="0"/>
        <v>-233054388</v>
      </c>
      <c r="F17" s="28">
        <f t="shared" si="0"/>
        <v>-143733149</v>
      </c>
      <c r="G17" s="28">
        <f t="shared" si="0"/>
        <v>75329162</v>
      </c>
      <c r="H17" s="28">
        <f t="shared" si="0"/>
        <v>-3086022</v>
      </c>
      <c r="I17" s="28">
        <f t="shared" si="0"/>
        <v>-10586906</v>
      </c>
      <c r="J17" s="28">
        <f t="shared" si="0"/>
        <v>61656234</v>
      </c>
      <c r="K17" s="28">
        <f t="shared" si="0"/>
        <v>-4722877</v>
      </c>
      <c r="L17" s="28">
        <f t="shared" si="0"/>
        <v>-17573313</v>
      </c>
      <c r="M17" s="28">
        <f t="shared" si="0"/>
        <v>62936773</v>
      </c>
      <c r="N17" s="28">
        <f t="shared" si="0"/>
        <v>40640583</v>
      </c>
      <c r="O17" s="28">
        <f t="shared" si="0"/>
        <v>-8775751</v>
      </c>
      <c r="P17" s="28">
        <f t="shared" si="0"/>
        <v>-1520686</v>
      </c>
      <c r="Q17" s="28">
        <f t="shared" si="0"/>
        <v>38559928</v>
      </c>
      <c r="R17" s="28">
        <f t="shared" si="0"/>
        <v>28263491</v>
      </c>
      <c r="S17" s="28">
        <f t="shared" si="0"/>
        <v>-7124252</v>
      </c>
      <c r="T17" s="28">
        <f t="shared" si="0"/>
        <v>-6382846</v>
      </c>
      <c r="U17" s="28">
        <f t="shared" si="0"/>
        <v>0</v>
      </c>
      <c r="V17" s="28">
        <f t="shared" si="0"/>
        <v>-13507098</v>
      </c>
      <c r="W17" s="28">
        <f t="shared" si="0"/>
        <v>117053210</v>
      </c>
      <c r="X17" s="28">
        <f t="shared" si="0"/>
        <v>-143733149</v>
      </c>
      <c r="Y17" s="28">
        <f t="shared" si="0"/>
        <v>260786359</v>
      </c>
      <c r="Z17" s="29">
        <f>+IF(X17&lt;&gt;0,+(Y17/X17)*100,0)</f>
        <v>-181.4378665007889</v>
      </c>
      <c r="AA17" s="30">
        <f>SUM(AA6:AA16)</f>
        <v>-143733149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>
        <v>-25655244</v>
      </c>
      <c r="F24" s="20">
        <v>-25655244</v>
      </c>
      <c r="G24" s="20">
        <v>25655244</v>
      </c>
      <c r="H24" s="20">
        <v>-25655244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>
        <v>-25655244</v>
      </c>
      <c r="Y24" s="20">
        <v>25655244</v>
      </c>
      <c r="Z24" s="21">
        <v>-100</v>
      </c>
      <c r="AA24" s="22">
        <v>-25655244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-40440887</v>
      </c>
      <c r="D26" s="18"/>
      <c r="E26" s="19">
        <v>-864991644</v>
      </c>
      <c r="F26" s="20">
        <v>-50541571</v>
      </c>
      <c r="G26" s="20">
        <v>-610766</v>
      </c>
      <c r="H26" s="20">
        <v>-3537830</v>
      </c>
      <c r="I26" s="20"/>
      <c r="J26" s="20">
        <v>-4148596</v>
      </c>
      <c r="K26" s="20">
        <v>-4603063</v>
      </c>
      <c r="L26" s="20">
        <v>-66642</v>
      </c>
      <c r="M26" s="20">
        <v>-8761330</v>
      </c>
      <c r="N26" s="20">
        <v>-13431035</v>
      </c>
      <c r="O26" s="20">
        <v>-2662927</v>
      </c>
      <c r="P26" s="20">
        <v>-7003498</v>
      </c>
      <c r="Q26" s="20">
        <v>-7704577</v>
      </c>
      <c r="R26" s="20">
        <v>-17371002</v>
      </c>
      <c r="S26" s="20"/>
      <c r="T26" s="20">
        <v>-3637007</v>
      </c>
      <c r="U26" s="20"/>
      <c r="V26" s="20">
        <v>-3637007</v>
      </c>
      <c r="W26" s="20">
        <v>-38587640</v>
      </c>
      <c r="X26" s="20">
        <v>-50541571</v>
      </c>
      <c r="Y26" s="20">
        <v>11953931</v>
      </c>
      <c r="Z26" s="21">
        <v>-23.65</v>
      </c>
      <c r="AA26" s="22">
        <v>-50541571</v>
      </c>
    </row>
    <row r="27" spans="1:27" ht="12.75">
      <c r="A27" s="24" t="s">
        <v>51</v>
      </c>
      <c r="B27" s="25"/>
      <c r="C27" s="26">
        <f aca="true" t="shared" si="1" ref="C27:Y27">SUM(C21:C26)</f>
        <v>-40440887</v>
      </c>
      <c r="D27" s="26">
        <f>SUM(D21:D26)</f>
        <v>0</v>
      </c>
      <c r="E27" s="27">
        <f t="shared" si="1"/>
        <v>-890646888</v>
      </c>
      <c r="F27" s="28">
        <f t="shared" si="1"/>
        <v>-76196815</v>
      </c>
      <c r="G27" s="28">
        <f t="shared" si="1"/>
        <v>25044478</v>
      </c>
      <c r="H27" s="28">
        <f t="shared" si="1"/>
        <v>-29193074</v>
      </c>
      <c r="I27" s="28">
        <f t="shared" si="1"/>
        <v>0</v>
      </c>
      <c r="J27" s="28">
        <f t="shared" si="1"/>
        <v>-4148596</v>
      </c>
      <c r="K27" s="28">
        <f t="shared" si="1"/>
        <v>-4603063</v>
      </c>
      <c r="L27" s="28">
        <f t="shared" si="1"/>
        <v>-66642</v>
      </c>
      <c r="M27" s="28">
        <f t="shared" si="1"/>
        <v>-8761330</v>
      </c>
      <c r="N27" s="28">
        <f t="shared" si="1"/>
        <v>-13431035</v>
      </c>
      <c r="O27" s="28">
        <f t="shared" si="1"/>
        <v>-2662927</v>
      </c>
      <c r="P27" s="28">
        <f t="shared" si="1"/>
        <v>-7003498</v>
      </c>
      <c r="Q27" s="28">
        <f t="shared" si="1"/>
        <v>-7704577</v>
      </c>
      <c r="R27" s="28">
        <f t="shared" si="1"/>
        <v>-17371002</v>
      </c>
      <c r="S27" s="28">
        <f t="shared" si="1"/>
        <v>0</v>
      </c>
      <c r="T27" s="28">
        <f t="shared" si="1"/>
        <v>-3637007</v>
      </c>
      <c r="U27" s="28">
        <f t="shared" si="1"/>
        <v>0</v>
      </c>
      <c r="V27" s="28">
        <f t="shared" si="1"/>
        <v>-3637007</v>
      </c>
      <c r="W27" s="28">
        <f t="shared" si="1"/>
        <v>-38587640</v>
      </c>
      <c r="X27" s="28">
        <f t="shared" si="1"/>
        <v>-76196815</v>
      </c>
      <c r="Y27" s="28">
        <f t="shared" si="1"/>
        <v>37609175</v>
      </c>
      <c r="Z27" s="29">
        <f>+IF(X27&lt;&gt;0,+(Y27/X27)*100,0)</f>
        <v>-49.35793576148819</v>
      </c>
      <c r="AA27" s="30">
        <f>SUM(AA21:AA26)</f>
        <v>-76196815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1440125</v>
      </c>
      <c r="D33" s="18"/>
      <c r="E33" s="19">
        <v>-113395</v>
      </c>
      <c r="F33" s="20">
        <v>206908</v>
      </c>
      <c r="G33" s="20">
        <v>1280049</v>
      </c>
      <c r="H33" s="36">
        <v>-1416982</v>
      </c>
      <c r="I33" s="36">
        <v>1802</v>
      </c>
      <c r="J33" s="36">
        <v>-135131</v>
      </c>
      <c r="K33" s="20">
        <v>17160</v>
      </c>
      <c r="L33" s="20">
        <v>4976</v>
      </c>
      <c r="M33" s="20">
        <v>-20716</v>
      </c>
      <c r="N33" s="20">
        <v>1420</v>
      </c>
      <c r="O33" s="36">
        <v>14558</v>
      </c>
      <c r="P33" s="36">
        <v>14261</v>
      </c>
      <c r="Q33" s="36">
        <v>-3442</v>
      </c>
      <c r="R33" s="20">
        <v>25377</v>
      </c>
      <c r="S33" s="20">
        <v>-32901</v>
      </c>
      <c r="T33" s="20">
        <v>32901</v>
      </c>
      <c r="U33" s="20"/>
      <c r="V33" s="36"/>
      <c r="W33" s="36">
        <v>-108334</v>
      </c>
      <c r="X33" s="36">
        <v>93513</v>
      </c>
      <c r="Y33" s="20">
        <v>-201847</v>
      </c>
      <c r="Z33" s="21">
        <v>-215.85</v>
      </c>
      <c r="AA33" s="22">
        <v>206908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1440125</v>
      </c>
      <c r="D36" s="26">
        <f>SUM(D31:D35)</f>
        <v>0</v>
      </c>
      <c r="E36" s="27">
        <f t="shared" si="2"/>
        <v>-113395</v>
      </c>
      <c r="F36" s="28">
        <f t="shared" si="2"/>
        <v>206908</v>
      </c>
      <c r="G36" s="28">
        <f t="shared" si="2"/>
        <v>1280049</v>
      </c>
      <c r="H36" s="28">
        <f t="shared" si="2"/>
        <v>-1416982</v>
      </c>
      <c r="I36" s="28">
        <f t="shared" si="2"/>
        <v>1802</v>
      </c>
      <c r="J36" s="28">
        <f t="shared" si="2"/>
        <v>-135131</v>
      </c>
      <c r="K36" s="28">
        <f t="shared" si="2"/>
        <v>17160</v>
      </c>
      <c r="L36" s="28">
        <f t="shared" si="2"/>
        <v>4976</v>
      </c>
      <c r="M36" s="28">
        <f t="shared" si="2"/>
        <v>-20716</v>
      </c>
      <c r="N36" s="28">
        <f t="shared" si="2"/>
        <v>1420</v>
      </c>
      <c r="O36" s="28">
        <f t="shared" si="2"/>
        <v>14558</v>
      </c>
      <c r="P36" s="28">
        <f t="shared" si="2"/>
        <v>14261</v>
      </c>
      <c r="Q36" s="28">
        <f t="shared" si="2"/>
        <v>-3442</v>
      </c>
      <c r="R36" s="28">
        <f t="shared" si="2"/>
        <v>25377</v>
      </c>
      <c r="S36" s="28">
        <f t="shared" si="2"/>
        <v>-32901</v>
      </c>
      <c r="T36" s="28">
        <f t="shared" si="2"/>
        <v>32901</v>
      </c>
      <c r="U36" s="28">
        <f t="shared" si="2"/>
        <v>0</v>
      </c>
      <c r="V36" s="28">
        <f t="shared" si="2"/>
        <v>0</v>
      </c>
      <c r="W36" s="28">
        <f t="shared" si="2"/>
        <v>-108334</v>
      </c>
      <c r="X36" s="28">
        <f t="shared" si="2"/>
        <v>93513</v>
      </c>
      <c r="Y36" s="28">
        <f t="shared" si="2"/>
        <v>-201847</v>
      </c>
      <c r="Z36" s="29">
        <f>+IF(X36&lt;&gt;0,+(Y36/X36)*100,0)</f>
        <v>-215.84913327558738</v>
      </c>
      <c r="AA36" s="30">
        <f>SUM(AA31:AA35)</f>
        <v>206908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31133358</v>
      </c>
      <c r="D38" s="32">
        <f>+D17+D27+D36</f>
        <v>0</v>
      </c>
      <c r="E38" s="33">
        <f t="shared" si="3"/>
        <v>-1123814671</v>
      </c>
      <c r="F38" s="2">
        <f t="shared" si="3"/>
        <v>-219723056</v>
      </c>
      <c r="G38" s="2">
        <f t="shared" si="3"/>
        <v>101653689</v>
      </c>
      <c r="H38" s="2">
        <f t="shared" si="3"/>
        <v>-33696078</v>
      </c>
      <c r="I38" s="2">
        <f t="shared" si="3"/>
        <v>-10585104</v>
      </c>
      <c r="J38" s="2">
        <f t="shared" si="3"/>
        <v>57372507</v>
      </c>
      <c r="K38" s="2">
        <f t="shared" si="3"/>
        <v>-9308780</v>
      </c>
      <c r="L38" s="2">
        <f t="shared" si="3"/>
        <v>-17634979</v>
      </c>
      <c r="M38" s="2">
        <f t="shared" si="3"/>
        <v>54154727</v>
      </c>
      <c r="N38" s="2">
        <f t="shared" si="3"/>
        <v>27210968</v>
      </c>
      <c r="O38" s="2">
        <f t="shared" si="3"/>
        <v>-11424120</v>
      </c>
      <c r="P38" s="2">
        <f t="shared" si="3"/>
        <v>-8509923</v>
      </c>
      <c r="Q38" s="2">
        <f t="shared" si="3"/>
        <v>30851909</v>
      </c>
      <c r="R38" s="2">
        <f t="shared" si="3"/>
        <v>10917866</v>
      </c>
      <c r="S38" s="2">
        <f t="shared" si="3"/>
        <v>-7157153</v>
      </c>
      <c r="T38" s="2">
        <f t="shared" si="3"/>
        <v>-9986952</v>
      </c>
      <c r="U38" s="2">
        <f t="shared" si="3"/>
        <v>0</v>
      </c>
      <c r="V38" s="2">
        <f t="shared" si="3"/>
        <v>-17144105</v>
      </c>
      <c r="W38" s="2">
        <f t="shared" si="3"/>
        <v>78357236</v>
      </c>
      <c r="X38" s="2">
        <f t="shared" si="3"/>
        <v>-219836451</v>
      </c>
      <c r="Y38" s="2">
        <f t="shared" si="3"/>
        <v>298193687</v>
      </c>
      <c r="Z38" s="34">
        <f>+IF(X38&lt;&gt;0,+(Y38/X38)*100,0)</f>
        <v>-135.64342293717252</v>
      </c>
      <c r="AA38" s="35">
        <f>+AA17+AA27+AA36</f>
        <v>-219723056</v>
      </c>
    </row>
    <row r="39" spans="1:27" ht="12.75">
      <c r="A39" s="23" t="s">
        <v>59</v>
      </c>
      <c r="B39" s="17"/>
      <c r="C39" s="32">
        <v>94167141</v>
      </c>
      <c r="D39" s="32"/>
      <c r="E39" s="33">
        <v>916222380</v>
      </c>
      <c r="F39" s="2">
        <v>116219682</v>
      </c>
      <c r="G39" s="2">
        <v>127762328</v>
      </c>
      <c r="H39" s="2">
        <f>+G40+H60</f>
        <v>229416017</v>
      </c>
      <c r="I39" s="2">
        <f>+H40+I60</f>
        <v>195719939</v>
      </c>
      <c r="J39" s="2">
        <f>+G39</f>
        <v>127762328</v>
      </c>
      <c r="K39" s="2">
        <f>+I40+K60</f>
        <v>185134835</v>
      </c>
      <c r="L39" s="2">
        <f>+K40+L60</f>
        <v>175826055</v>
      </c>
      <c r="M39" s="2">
        <f>+L40+M60</f>
        <v>158191076</v>
      </c>
      <c r="N39" s="2">
        <f>+K39</f>
        <v>185134835</v>
      </c>
      <c r="O39" s="2">
        <f>+M40+O60</f>
        <v>212345803</v>
      </c>
      <c r="P39" s="2">
        <f>+O40+P60</f>
        <v>200921683</v>
      </c>
      <c r="Q39" s="2">
        <f>+P40+Q60</f>
        <v>192411760</v>
      </c>
      <c r="R39" s="2">
        <f>+O39</f>
        <v>212345803</v>
      </c>
      <c r="S39" s="2">
        <f>+Q40+S60</f>
        <v>223263669</v>
      </c>
      <c r="T39" s="2">
        <f>+S40+T60</f>
        <v>216106516</v>
      </c>
      <c r="U39" s="2">
        <f>+T40+U60</f>
        <v>206119564</v>
      </c>
      <c r="V39" s="2">
        <f>+S39</f>
        <v>223263669</v>
      </c>
      <c r="W39" s="2">
        <f>+G39</f>
        <v>127762328</v>
      </c>
      <c r="X39" s="2">
        <v>986359553</v>
      </c>
      <c r="Y39" s="2">
        <f>+W39-X39</f>
        <v>-858597225</v>
      </c>
      <c r="Z39" s="34">
        <f>+IF(X39&lt;&gt;0,+(Y39/X39)*100,0)</f>
        <v>-87.04708363077009</v>
      </c>
      <c r="AA39" s="35">
        <v>116219682</v>
      </c>
    </row>
    <row r="40" spans="1:27" ht="12.75">
      <c r="A40" s="41" t="s">
        <v>61</v>
      </c>
      <c r="B40" s="42" t="s">
        <v>60</v>
      </c>
      <c r="C40" s="43">
        <f>+C38+C39</f>
        <v>125300499</v>
      </c>
      <c r="D40" s="43">
        <f aca="true" t="shared" si="4" ref="D40:AA40">+D38+D39</f>
        <v>0</v>
      </c>
      <c r="E40" s="44">
        <f t="shared" si="4"/>
        <v>-207592291</v>
      </c>
      <c r="F40" s="45">
        <f t="shared" si="4"/>
        <v>-103503374</v>
      </c>
      <c r="G40" s="45">
        <f t="shared" si="4"/>
        <v>229416017</v>
      </c>
      <c r="H40" s="45">
        <f t="shared" si="4"/>
        <v>195719939</v>
      </c>
      <c r="I40" s="45">
        <f t="shared" si="4"/>
        <v>185134835</v>
      </c>
      <c r="J40" s="45">
        <f>+I40</f>
        <v>185134835</v>
      </c>
      <c r="K40" s="45">
        <f t="shared" si="4"/>
        <v>175826055</v>
      </c>
      <c r="L40" s="45">
        <f t="shared" si="4"/>
        <v>158191076</v>
      </c>
      <c r="M40" s="45">
        <f t="shared" si="4"/>
        <v>212345803</v>
      </c>
      <c r="N40" s="45">
        <f>+M40</f>
        <v>212345803</v>
      </c>
      <c r="O40" s="45">
        <f t="shared" si="4"/>
        <v>200921683</v>
      </c>
      <c r="P40" s="45">
        <f t="shared" si="4"/>
        <v>192411760</v>
      </c>
      <c r="Q40" s="45">
        <f t="shared" si="4"/>
        <v>223263669</v>
      </c>
      <c r="R40" s="45">
        <f>+Q40</f>
        <v>223263669</v>
      </c>
      <c r="S40" s="45">
        <f t="shared" si="4"/>
        <v>216106516</v>
      </c>
      <c r="T40" s="45">
        <f t="shared" si="4"/>
        <v>206119564</v>
      </c>
      <c r="U40" s="45">
        <f t="shared" si="4"/>
        <v>206119564</v>
      </c>
      <c r="V40" s="45">
        <f>+U40</f>
        <v>206119564</v>
      </c>
      <c r="W40" s="45">
        <f>+V40</f>
        <v>206119564</v>
      </c>
      <c r="X40" s="45">
        <f t="shared" si="4"/>
        <v>766523102</v>
      </c>
      <c r="Y40" s="45">
        <f t="shared" si="4"/>
        <v>-560403538</v>
      </c>
      <c r="Z40" s="46">
        <f>+IF(X40&lt;&gt;0,+(Y40/X40)*100,0)</f>
        <v>-73.10980406693601</v>
      </c>
      <c r="AA40" s="47">
        <f t="shared" si="4"/>
        <v>-103503374</v>
      </c>
    </row>
    <row r="41" spans="1:27" ht="12.75">
      <c r="A41" s="48" t="s">
        <v>89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90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127762328</v>
      </c>
      <c r="J60">
        <v>127762328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84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30200</v>
      </c>
      <c r="D6" s="18"/>
      <c r="E6" s="19"/>
      <c r="F6" s="20">
        <v>4186650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4186650</v>
      </c>
      <c r="Y6" s="20">
        <v>-4186650</v>
      </c>
      <c r="Z6" s="21">
        <v>-100</v>
      </c>
      <c r="AA6" s="22">
        <v>4186650</v>
      </c>
    </row>
    <row r="7" spans="1:27" ht="12.75">
      <c r="A7" s="23" t="s">
        <v>34</v>
      </c>
      <c r="B7" s="17"/>
      <c r="C7" s="18">
        <v>1150910</v>
      </c>
      <c r="D7" s="18"/>
      <c r="E7" s="19"/>
      <c r="F7" s="20"/>
      <c r="G7" s="20">
        <v>130219</v>
      </c>
      <c r="H7" s="20">
        <v>127436</v>
      </c>
      <c r="I7" s="20">
        <v>79851</v>
      </c>
      <c r="J7" s="20">
        <v>337506</v>
      </c>
      <c r="K7" s="20">
        <v>191943</v>
      </c>
      <c r="L7" s="20">
        <v>114399</v>
      </c>
      <c r="M7" s="20">
        <v>57391</v>
      </c>
      <c r="N7" s="20">
        <v>363733</v>
      </c>
      <c r="O7" s="20">
        <v>55566</v>
      </c>
      <c r="P7" s="20">
        <v>75664</v>
      </c>
      <c r="Q7" s="20">
        <v>43285</v>
      </c>
      <c r="R7" s="20">
        <v>174515</v>
      </c>
      <c r="S7" s="20">
        <v>18330</v>
      </c>
      <c r="T7" s="20">
        <v>39797</v>
      </c>
      <c r="U7" s="20"/>
      <c r="V7" s="20">
        <v>58127</v>
      </c>
      <c r="W7" s="20">
        <v>933881</v>
      </c>
      <c r="X7" s="20"/>
      <c r="Y7" s="20">
        <v>933881</v>
      </c>
      <c r="Z7" s="21"/>
      <c r="AA7" s="22"/>
    </row>
    <row r="8" spans="1:27" ht="12.75">
      <c r="A8" s="23" t="s">
        <v>35</v>
      </c>
      <c r="B8" s="17"/>
      <c r="C8" s="18">
        <v>161333</v>
      </c>
      <c r="D8" s="18"/>
      <c r="E8" s="19"/>
      <c r="F8" s="20"/>
      <c r="G8" s="20">
        <v>19827</v>
      </c>
      <c r="H8" s="20">
        <v>1531297</v>
      </c>
      <c r="I8" s="20">
        <v>1691974</v>
      </c>
      <c r="J8" s="20">
        <v>3243098</v>
      </c>
      <c r="K8" s="20">
        <v>1870991</v>
      </c>
      <c r="L8" s="20">
        <v>1575163</v>
      </c>
      <c r="M8" s="20">
        <v>9083</v>
      </c>
      <c r="N8" s="20">
        <v>3455237</v>
      </c>
      <c r="O8" s="20">
        <v>43375</v>
      </c>
      <c r="P8" s="20">
        <v>18777</v>
      </c>
      <c r="Q8" s="20">
        <v>64337</v>
      </c>
      <c r="R8" s="20">
        <v>126489</v>
      </c>
      <c r="S8" s="20">
        <v>13080</v>
      </c>
      <c r="T8" s="20">
        <v>14205</v>
      </c>
      <c r="U8" s="20"/>
      <c r="V8" s="20">
        <v>27285</v>
      </c>
      <c r="W8" s="20">
        <v>6852109</v>
      </c>
      <c r="X8" s="20"/>
      <c r="Y8" s="20">
        <v>6852109</v>
      </c>
      <c r="Z8" s="21"/>
      <c r="AA8" s="22"/>
    </row>
    <row r="9" spans="1:27" ht="12.75">
      <c r="A9" s="23" t="s">
        <v>36</v>
      </c>
      <c r="B9" s="17" t="s">
        <v>6</v>
      </c>
      <c r="C9" s="18">
        <v>27661565</v>
      </c>
      <c r="D9" s="18"/>
      <c r="E9" s="19"/>
      <c r="F9" s="20"/>
      <c r="G9" s="20">
        <v>3686536</v>
      </c>
      <c r="H9" s="20">
        <v>2432277</v>
      </c>
      <c r="I9" s="20">
        <v>2763066</v>
      </c>
      <c r="J9" s="20">
        <v>8881879</v>
      </c>
      <c r="K9" s="20">
        <v>2532908</v>
      </c>
      <c r="L9" s="20">
        <v>3129770</v>
      </c>
      <c r="M9" s="20">
        <v>2483285</v>
      </c>
      <c r="N9" s="20">
        <v>8145963</v>
      </c>
      <c r="O9" s="20">
        <v>2441738</v>
      </c>
      <c r="P9" s="20">
        <v>2501303</v>
      </c>
      <c r="Q9" s="20">
        <v>3301450</v>
      </c>
      <c r="R9" s="20">
        <v>8244491</v>
      </c>
      <c r="S9" s="20">
        <v>2307695</v>
      </c>
      <c r="T9" s="20">
        <v>2219569</v>
      </c>
      <c r="U9" s="20"/>
      <c r="V9" s="20">
        <v>4527264</v>
      </c>
      <c r="W9" s="20">
        <v>29799597</v>
      </c>
      <c r="X9" s="20"/>
      <c r="Y9" s="20">
        <v>29799597</v>
      </c>
      <c r="Z9" s="21"/>
      <c r="AA9" s="22"/>
    </row>
    <row r="10" spans="1:27" ht="12.75">
      <c r="A10" s="23" t="s">
        <v>37</v>
      </c>
      <c r="B10" s="17" t="s">
        <v>6</v>
      </c>
      <c r="C10" s="18">
        <v>27497</v>
      </c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-361813950</v>
      </c>
      <c r="D14" s="18"/>
      <c r="E14" s="19">
        <v>-361967377</v>
      </c>
      <c r="F14" s="20">
        <v>-381918615</v>
      </c>
      <c r="G14" s="20">
        <v>-27691731</v>
      </c>
      <c r="H14" s="20">
        <v>-28943495</v>
      </c>
      <c r="I14" s="20">
        <v>-35607870</v>
      </c>
      <c r="J14" s="20">
        <v>-92243096</v>
      </c>
      <c r="K14" s="20">
        <v>-36375366</v>
      </c>
      <c r="L14" s="20">
        <v>-27314153</v>
      </c>
      <c r="M14" s="20">
        <v>-49143978</v>
      </c>
      <c r="N14" s="20">
        <v>-112833497</v>
      </c>
      <c r="O14" s="20">
        <v>-32110760</v>
      </c>
      <c r="P14" s="20">
        <v>-24504829</v>
      </c>
      <c r="Q14" s="20">
        <v>-27223476</v>
      </c>
      <c r="R14" s="20">
        <v>-83839065</v>
      </c>
      <c r="S14" s="20">
        <v>-26641292</v>
      </c>
      <c r="T14" s="20">
        <v>-32479230</v>
      </c>
      <c r="U14" s="20"/>
      <c r="V14" s="20">
        <v>-59120522</v>
      </c>
      <c r="W14" s="20">
        <v>-348036180</v>
      </c>
      <c r="X14" s="20">
        <v>-381918615</v>
      </c>
      <c r="Y14" s="20">
        <v>33882435</v>
      </c>
      <c r="Z14" s="21">
        <v>-8.87</v>
      </c>
      <c r="AA14" s="22">
        <v>-381918615</v>
      </c>
    </row>
    <row r="15" spans="1:27" ht="12.75">
      <c r="A15" s="23" t="s">
        <v>42</v>
      </c>
      <c r="B15" s="17"/>
      <c r="C15" s="18">
        <v>-2797601</v>
      </c>
      <c r="D15" s="18"/>
      <c r="E15" s="19">
        <v>-2505072</v>
      </c>
      <c r="F15" s="20">
        <v>-2505072</v>
      </c>
      <c r="G15" s="20"/>
      <c r="H15" s="20"/>
      <c r="I15" s="20"/>
      <c r="J15" s="20"/>
      <c r="K15" s="20">
        <v>-730706</v>
      </c>
      <c r="L15" s="20">
        <v>-225341</v>
      </c>
      <c r="M15" s="20">
        <v>-216875</v>
      </c>
      <c r="N15" s="20">
        <v>-1172922</v>
      </c>
      <c r="O15" s="20"/>
      <c r="P15" s="20">
        <v>-407983</v>
      </c>
      <c r="Q15" s="20">
        <v>-187250</v>
      </c>
      <c r="R15" s="20">
        <v>-595233</v>
      </c>
      <c r="S15" s="20">
        <v>-231603</v>
      </c>
      <c r="T15" s="20">
        <v>-345275</v>
      </c>
      <c r="U15" s="20"/>
      <c r="V15" s="20">
        <v>-576878</v>
      </c>
      <c r="W15" s="20">
        <v>-2345033</v>
      </c>
      <c r="X15" s="20">
        <v>-2505072</v>
      </c>
      <c r="Y15" s="20">
        <v>160039</v>
      </c>
      <c r="Z15" s="21">
        <v>-6.39</v>
      </c>
      <c r="AA15" s="22">
        <v>-2505072</v>
      </c>
    </row>
    <row r="16" spans="1:27" ht="12.75">
      <c r="A16" s="23" t="s">
        <v>43</v>
      </c>
      <c r="B16" s="17" t="s">
        <v>6</v>
      </c>
      <c r="C16" s="18">
        <v>-2976721</v>
      </c>
      <c r="D16" s="18"/>
      <c r="E16" s="19">
        <v>-3740229</v>
      </c>
      <c r="F16" s="20">
        <v>-3340229</v>
      </c>
      <c r="G16" s="20">
        <v>-216592</v>
      </c>
      <c r="H16" s="20">
        <v>-228177</v>
      </c>
      <c r="I16" s="20">
        <v>-141857</v>
      </c>
      <c r="J16" s="20">
        <v>-586626</v>
      </c>
      <c r="K16" s="20">
        <v>-209063</v>
      </c>
      <c r="L16" s="20">
        <v>-119313</v>
      </c>
      <c r="M16" s="20">
        <v>-346966</v>
      </c>
      <c r="N16" s="20">
        <v>-675342</v>
      </c>
      <c r="O16" s="20">
        <v>-246311</v>
      </c>
      <c r="P16" s="20">
        <v>-246134</v>
      </c>
      <c r="Q16" s="20">
        <v>-69712</v>
      </c>
      <c r="R16" s="20">
        <v>-562157</v>
      </c>
      <c r="S16" s="20">
        <v>-564480</v>
      </c>
      <c r="T16" s="20">
        <v>-94809</v>
      </c>
      <c r="U16" s="20"/>
      <c r="V16" s="20">
        <v>-659289</v>
      </c>
      <c r="W16" s="20">
        <v>-2483414</v>
      </c>
      <c r="X16" s="20">
        <v>-3340229</v>
      </c>
      <c r="Y16" s="20">
        <v>856815</v>
      </c>
      <c r="Z16" s="21">
        <v>-25.65</v>
      </c>
      <c r="AA16" s="22">
        <v>-3340229</v>
      </c>
    </row>
    <row r="17" spans="1:27" ht="12.75">
      <c r="A17" s="24" t="s">
        <v>44</v>
      </c>
      <c r="B17" s="25"/>
      <c r="C17" s="26">
        <f aca="true" t="shared" si="0" ref="C17:Y17">SUM(C6:C16)</f>
        <v>-338556767</v>
      </c>
      <c r="D17" s="26">
        <f>SUM(D6:D16)</f>
        <v>0</v>
      </c>
      <c r="E17" s="27">
        <f t="shared" si="0"/>
        <v>-368212678</v>
      </c>
      <c r="F17" s="28">
        <f t="shared" si="0"/>
        <v>-383577266</v>
      </c>
      <c r="G17" s="28">
        <f t="shared" si="0"/>
        <v>-24071741</v>
      </c>
      <c r="H17" s="28">
        <f t="shared" si="0"/>
        <v>-25080662</v>
      </c>
      <c r="I17" s="28">
        <f t="shared" si="0"/>
        <v>-31214836</v>
      </c>
      <c r="J17" s="28">
        <f t="shared" si="0"/>
        <v>-80367239</v>
      </c>
      <c r="K17" s="28">
        <f t="shared" si="0"/>
        <v>-32719293</v>
      </c>
      <c r="L17" s="28">
        <f t="shared" si="0"/>
        <v>-22839475</v>
      </c>
      <c r="M17" s="28">
        <f t="shared" si="0"/>
        <v>-47158060</v>
      </c>
      <c r="N17" s="28">
        <f t="shared" si="0"/>
        <v>-102716828</v>
      </c>
      <c r="O17" s="28">
        <f t="shared" si="0"/>
        <v>-29816392</v>
      </c>
      <c r="P17" s="28">
        <f t="shared" si="0"/>
        <v>-22563202</v>
      </c>
      <c r="Q17" s="28">
        <f t="shared" si="0"/>
        <v>-24071366</v>
      </c>
      <c r="R17" s="28">
        <f t="shared" si="0"/>
        <v>-76450960</v>
      </c>
      <c r="S17" s="28">
        <f t="shared" si="0"/>
        <v>-25098270</v>
      </c>
      <c r="T17" s="28">
        <f t="shared" si="0"/>
        <v>-30645743</v>
      </c>
      <c r="U17" s="28">
        <f t="shared" si="0"/>
        <v>0</v>
      </c>
      <c r="V17" s="28">
        <f t="shared" si="0"/>
        <v>-55744013</v>
      </c>
      <c r="W17" s="28">
        <f t="shared" si="0"/>
        <v>-315279040</v>
      </c>
      <c r="X17" s="28">
        <f t="shared" si="0"/>
        <v>-383577266</v>
      </c>
      <c r="Y17" s="28">
        <f t="shared" si="0"/>
        <v>68298226</v>
      </c>
      <c r="Z17" s="29">
        <f>+IF(X17&lt;&gt;0,+(Y17/X17)*100,0)</f>
        <v>-17.805597999126466</v>
      </c>
      <c r="AA17" s="30">
        <f>SUM(AA6:AA16)</f>
        <v>-383577266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>
        <v>-12682135</v>
      </c>
      <c r="F24" s="20">
        <v>-83055</v>
      </c>
      <c r="G24" s="20">
        <v>-773865</v>
      </c>
      <c r="H24" s="20">
        <v>773865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>
        <v>-12765190</v>
      </c>
      <c r="Y24" s="20">
        <v>12765190</v>
      </c>
      <c r="Z24" s="21">
        <v>-100</v>
      </c>
      <c r="AA24" s="22">
        <v>-83055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-63378550</v>
      </c>
      <c r="D26" s="18"/>
      <c r="E26" s="19"/>
      <c r="F26" s="20"/>
      <c r="G26" s="20">
        <v>-1279210</v>
      </c>
      <c r="H26" s="20">
        <v>-8268386</v>
      </c>
      <c r="I26" s="20">
        <v>-5597781</v>
      </c>
      <c r="J26" s="20">
        <v>-15145377</v>
      </c>
      <c r="K26" s="20">
        <v>-13263051</v>
      </c>
      <c r="L26" s="20">
        <v>-14756149</v>
      </c>
      <c r="M26" s="20">
        <v>-6869419</v>
      </c>
      <c r="N26" s="20">
        <v>-34888619</v>
      </c>
      <c r="O26" s="20">
        <v>-7505183</v>
      </c>
      <c r="P26" s="20">
        <v>-7667647</v>
      </c>
      <c r="Q26" s="20">
        <v>-5888656</v>
      </c>
      <c r="R26" s="20">
        <v>-21061486</v>
      </c>
      <c r="S26" s="20">
        <v>-3447250</v>
      </c>
      <c r="T26" s="20">
        <v>-9048810</v>
      </c>
      <c r="U26" s="20"/>
      <c r="V26" s="20">
        <v>-12496060</v>
      </c>
      <c r="W26" s="20">
        <v>-83591542</v>
      </c>
      <c r="X26" s="20"/>
      <c r="Y26" s="20">
        <v>-83591542</v>
      </c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-63378550</v>
      </c>
      <c r="D27" s="26">
        <f>SUM(D21:D26)</f>
        <v>0</v>
      </c>
      <c r="E27" s="27">
        <f t="shared" si="1"/>
        <v>-12682135</v>
      </c>
      <c r="F27" s="28">
        <f t="shared" si="1"/>
        <v>-83055</v>
      </c>
      <c r="G27" s="28">
        <f t="shared" si="1"/>
        <v>-2053075</v>
      </c>
      <c r="H27" s="28">
        <f t="shared" si="1"/>
        <v>-7494521</v>
      </c>
      <c r="I27" s="28">
        <f t="shared" si="1"/>
        <v>-5597781</v>
      </c>
      <c r="J27" s="28">
        <f t="shared" si="1"/>
        <v>-15145377</v>
      </c>
      <c r="K27" s="28">
        <f t="shared" si="1"/>
        <v>-13263051</v>
      </c>
      <c r="L27" s="28">
        <f t="shared" si="1"/>
        <v>-14756149</v>
      </c>
      <c r="M27" s="28">
        <f t="shared" si="1"/>
        <v>-6869419</v>
      </c>
      <c r="N27" s="28">
        <f t="shared" si="1"/>
        <v>-34888619</v>
      </c>
      <c r="O27" s="28">
        <f t="shared" si="1"/>
        <v>-7505183</v>
      </c>
      <c r="P27" s="28">
        <f t="shared" si="1"/>
        <v>-7667647</v>
      </c>
      <c r="Q27" s="28">
        <f t="shared" si="1"/>
        <v>-5888656</v>
      </c>
      <c r="R27" s="28">
        <f t="shared" si="1"/>
        <v>-21061486</v>
      </c>
      <c r="S27" s="28">
        <f t="shared" si="1"/>
        <v>-3447250</v>
      </c>
      <c r="T27" s="28">
        <f t="shared" si="1"/>
        <v>-9048810</v>
      </c>
      <c r="U27" s="28">
        <f t="shared" si="1"/>
        <v>0</v>
      </c>
      <c r="V27" s="28">
        <f t="shared" si="1"/>
        <v>-12496060</v>
      </c>
      <c r="W27" s="28">
        <f t="shared" si="1"/>
        <v>-83591542</v>
      </c>
      <c r="X27" s="28">
        <f t="shared" si="1"/>
        <v>-12765190</v>
      </c>
      <c r="Y27" s="28">
        <f t="shared" si="1"/>
        <v>-70826352</v>
      </c>
      <c r="Z27" s="29">
        <f>+IF(X27&lt;&gt;0,+(Y27/X27)*100,0)</f>
        <v>554.8397791180546</v>
      </c>
      <c r="AA27" s="30">
        <f>SUM(AA21:AA26)</f>
        <v>-83055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133952</v>
      </c>
      <c r="D33" s="18"/>
      <c r="E33" s="19">
        <v>-523184</v>
      </c>
      <c r="F33" s="20">
        <v>569683</v>
      </c>
      <c r="G33" s="20">
        <v>5425985</v>
      </c>
      <c r="H33" s="36">
        <v>-5313088</v>
      </c>
      <c r="I33" s="36">
        <v>-51758</v>
      </c>
      <c r="J33" s="36">
        <v>61139</v>
      </c>
      <c r="K33" s="20">
        <v>-176349</v>
      </c>
      <c r="L33" s="20">
        <v>117431</v>
      </c>
      <c r="M33" s="20">
        <v>5139</v>
      </c>
      <c r="N33" s="20">
        <v>-53779</v>
      </c>
      <c r="O33" s="36">
        <v>26084</v>
      </c>
      <c r="P33" s="36">
        <v>-18342</v>
      </c>
      <c r="Q33" s="36">
        <v>-46399</v>
      </c>
      <c r="R33" s="20">
        <v>-38657</v>
      </c>
      <c r="S33" s="20">
        <v>32432</v>
      </c>
      <c r="T33" s="20">
        <v>-12650</v>
      </c>
      <c r="U33" s="20">
        <v>11515</v>
      </c>
      <c r="V33" s="36">
        <v>31297</v>
      </c>
      <c r="W33" s="36"/>
      <c r="X33" s="36">
        <v>46499</v>
      </c>
      <c r="Y33" s="20">
        <v>-46499</v>
      </c>
      <c r="Z33" s="21">
        <v>-100</v>
      </c>
      <c r="AA33" s="22">
        <v>569683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>
        <v>6624406</v>
      </c>
      <c r="G35" s="20"/>
      <c r="H35" s="20"/>
      <c r="I35" s="20"/>
      <c r="J35" s="20"/>
      <c r="K35" s="20">
        <v>2292446</v>
      </c>
      <c r="L35" s="20">
        <v>781499</v>
      </c>
      <c r="M35" s="20">
        <v>789965</v>
      </c>
      <c r="N35" s="20">
        <v>3863910</v>
      </c>
      <c r="O35" s="20"/>
      <c r="P35" s="20">
        <v>1605697</v>
      </c>
      <c r="Q35" s="20">
        <v>817533</v>
      </c>
      <c r="R35" s="20">
        <v>2423230</v>
      </c>
      <c r="S35" s="20"/>
      <c r="T35" s="20">
        <v>1661216</v>
      </c>
      <c r="U35" s="20"/>
      <c r="V35" s="20">
        <v>1661216</v>
      </c>
      <c r="W35" s="20">
        <v>7948356</v>
      </c>
      <c r="X35" s="20">
        <v>6624406</v>
      </c>
      <c r="Y35" s="20">
        <v>1323950</v>
      </c>
      <c r="Z35" s="21">
        <v>19.99</v>
      </c>
      <c r="AA35" s="22">
        <v>6624406</v>
      </c>
    </row>
    <row r="36" spans="1:27" ht="12.75">
      <c r="A36" s="24" t="s">
        <v>57</v>
      </c>
      <c r="B36" s="25"/>
      <c r="C36" s="26">
        <f aca="true" t="shared" si="2" ref="C36:Y36">SUM(C31:C35)</f>
        <v>133952</v>
      </c>
      <c r="D36" s="26">
        <f>SUM(D31:D35)</f>
        <v>0</v>
      </c>
      <c r="E36" s="27">
        <f t="shared" si="2"/>
        <v>-523184</v>
      </c>
      <c r="F36" s="28">
        <f t="shared" si="2"/>
        <v>7194089</v>
      </c>
      <c r="G36" s="28">
        <f t="shared" si="2"/>
        <v>5425985</v>
      </c>
      <c r="H36" s="28">
        <f t="shared" si="2"/>
        <v>-5313088</v>
      </c>
      <c r="I36" s="28">
        <f t="shared" si="2"/>
        <v>-51758</v>
      </c>
      <c r="J36" s="28">
        <f t="shared" si="2"/>
        <v>61139</v>
      </c>
      <c r="K36" s="28">
        <f t="shared" si="2"/>
        <v>2116097</v>
      </c>
      <c r="L36" s="28">
        <f t="shared" si="2"/>
        <v>898930</v>
      </c>
      <c r="M36" s="28">
        <f t="shared" si="2"/>
        <v>795104</v>
      </c>
      <c r="N36" s="28">
        <f t="shared" si="2"/>
        <v>3810131</v>
      </c>
      <c r="O36" s="28">
        <f t="shared" si="2"/>
        <v>26084</v>
      </c>
      <c r="P36" s="28">
        <f t="shared" si="2"/>
        <v>1587355</v>
      </c>
      <c r="Q36" s="28">
        <f t="shared" si="2"/>
        <v>771134</v>
      </c>
      <c r="R36" s="28">
        <f t="shared" si="2"/>
        <v>2384573</v>
      </c>
      <c r="S36" s="28">
        <f t="shared" si="2"/>
        <v>32432</v>
      </c>
      <c r="T36" s="28">
        <f t="shared" si="2"/>
        <v>1648566</v>
      </c>
      <c r="U36" s="28">
        <f t="shared" si="2"/>
        <v>11515</v>
      </c>
      <c r="V36" s="28">
        <f t="shared" si="2"/>
        <v>1692513</v>
      </c>
      <c r="W36" s="28">
        <f t="shared" si="2"/>
        <v>7948356</v>
      </c>
      <c r="X36" s="28">
        <f t="shared" si="2"/>
        <v>6670905</v>
      </c>
      <c r="Y36" s="28">
        <f t="shared" si="2"/>
        <v>1277451</v>
      </c>
      <c r="Z36" s="29">
        <f>+IF(X36&lt;&gt;0,+(Y36/X36)*100,0)</f>
        <v>19.149590647745697</v>
      </c>
      <c r="AA36" s="30">
        <f>SUM(AA31:AA35)</f>
        <v>7194089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-401801365</v>
      </c>
      <c r="D38" s="32">
        <f>+D17+D27+D36</f>
        <v>0</v>
      </c>
      <c r="E38" s="33">
        <f t="shared" si="3"/>
        <v>-381417997</v>
      </c>
      <c r="F38" s="2">
        <f t="shared" si="3"/>
        <v>-376466232</v>
      </c>
      <c r="G38" s="2">
        <f t="shared" si="3"/>
        <v>-20698831</v>
      </c>
      <c r="H38" s="2">
        <f t="shared" si="3"/>
        <v>-37888271</v>
      </c>
      <c r="I38" s="2">
        <f t="shared" si="3"/>
        <v>-36864375</v>
      </c>
      <c r="J38" s="2">
        <f t="shared" si="3"/>
        <v>-95451477</v>
      </c>
      <c r="K38" s="2">
        <f t="shared" si="3"/>
        <v>-43866247</v>
      </c>
      <c r="L38" s="2">
        <f t="shared" si="3"/>
        <v>-36696694</v>
      </c>
      <c r="M38" s="2">
        <f t="shared" si="3"/>
        <v>-53232375</v>
      </c>
      <c r="N38" s="2">
        <f t="shared" si="3"/>
        <v>-133795316</v>
      </c>
      <c r="O38" s="2">
        <f t="shared" si="3"/>
        <v>-37295491</v>
      </c>
      <c r="P38" s="2">
        <f t="shared" si="3"/>
        <v>-28643494</v>
      </c>
      <c r="Q38" s="2">
        <f t="shared" si="3"/>
        <v>-29188888</v>
      </c>
      <c r="R38" s="2">
        <f t="shared" si="3"/>
        <v>-95127873</v>
      </c>
      <c r="S38" s="2">
        <f t="shared" si="3"/>
        <v>-28513088</v>
      </c>
      <c r="T38" s="2">
        <f t="shared" si="3"/>
        <v>-38045987</v>
      </c>
      <c r="U38" s="2">
        <f t="shared" si="3"/>
        <v>11515</v>
      </c>
      <c r="V38" s="2">
        <f t="shared" si="3"/>
        <v>-66547560</v>
      </c>
      <c r="W38" s="2">
        <f t="shared" si="3"/>
        <v>-390922226</v>
      </c>
      <c r="X38" s="2">
        <f t="shared" si="3"/>
        <v>-389671551</v>
      </c>
      <c r="Y38" s="2">
        <f t="shared" si="3"/>
        <v>-1250675</v>
      </c>
      <c r="Z38" s="34">
        <f>+IF(X38&lt;&gt;0,+(Y38/X38)*100,0)</f>
        <v>0.32095619934030034</v>
      </c>
      <c r="AA38" s="35">
        <f>+AA17+AA27+AA36</f>
        <v>-376466232</v>
      </c>
    </row>
    <row r="39" spans="1:27" ht="12.75">
      <c r="A39" s="23" t="s">
        <v>59</v>
      </c>
      <c r="B39" s="17"/>
      <c r="C39" s="32">
        <v>6275700</v>
      </c>
      <c r="D39" s="32"/>
      <c r="E39" s="33">
        <v>29037000</v>
      </c>
      <c r="F39" s="2">
        <v>291917</v>
      </c>
      <c r="G39" s="2">
        <v>24293057</v>
      </c>
      <c r="H39" s="2">
        <f>+G40+H60</f>
        <v>3579459</v>
      </c>
      <c r="I39" s="2">
        <f>+H40+I60</f>
        <v>-34308812</v>
      </c>
      <c r="J39" s="2">
        <f>+G39</f>
        <v>24293057</v>
      </c>
      <c r="K39" s="2">
        <f>+I40+K60</f>
        <v>-71173187</v>
      </c>
      <c r="L39" s="2">
        <f>+K40+L60</f>
        <v>-115039434</v>
      </c>
      <c r="M39" s="2">
        <f>+L40+M60</f>
        <v>-151736128</v>
      </c>
      <c r="N39" s="2">
        <f>+K39</f>
        <v>-71173187</v>
      </c>
      <c r="O39" s="2">
        <f>+M40+O60</f>
        <v>-204968503</v>
      </c>
      <c r="P39" s="2">
        <f>+O40+P60</f>
        <v>-242263994</v>
      </c>
      <c r="Q39" s="2">
        <f>+P40+Q60</f>
        <v>-270907488</v>
      </c>
      <c r="R39" s="2">
        <f>+O39</f>
        <v>-204968503</v>
      </c>
      <c r="S39" s="2">
        <f>+Q40+S60</f>
        <v>-300096376</v>
      </c>
      <c r="T39" s="2">
        <f>+S40+T60</f>
        <v>-328609464</v>
      </c>
      <c r="U39" s="2">
        <f>+T40+U60</f>
        <v>-366655451</v>
      </c>
      <c r="V39" s="2">
        <f>+S39</f>
        <v>-300096376</v>
      </c>
      <c r="W39" s="2">
        <f>+G39</f>
        <v>24293057</v>
      </c>
      <c r="X39" s="2">
        <v>29328917</v>
      </c>
      <c r="Y39" s="2">
        <f>+W39-X39</f>
        <v>-5035860</v>
      </c>
      <c r="Z39" s="34">
        <f>+IF(X39&lt;&gt;0,+(Y39/X39)*100,0)</f>
        <v>-17.170289649631453</v>
      </c>
      <c r="AA39" s="35">
        <v>291917</v>
      </c>
    </row>
    <row r="40" spans="1:27" ht="12.75">
      <c r="A40" s="41" t="s">
        <v>61</v>
      </c>
      <c r="B40" s="42" t="s">
        <v>60</v>
      </c>
      <c r="C40" s="43">
        <f>+C38+C39</f>
        <v>-395525665</v>
      </c>
      <c r="D40" s="43">
        <f aca="true" t="shared" si="4" ref="D40:AA40">+D38+D39</f>
        <v>0</v>
      </c>
      <c r="E40" s="44">
        <f t="shared" si="4"/>
        <v>-352380997</v>
      </c>
      <c r="F40" s="45">
        <f t="shared" si="4"/>
        <v>-376174315</v>
      </c>
      <c r="G40" s="45">
        <f t="shared" si="4"/>
        <v>3594226</v>
      </c>
      <c r="H40" s="45">
        <f t="shared" si="4"/>
        <v>-34308812</v>
      </c>
      <c r="I40" s="45">
        <f t="shared" si="4"/>
        <v>-71173187</v>
      </c>
      <c r="J40" s="45">
        <f>+I40</f>
        <v>-71173187</v>
      </c>
      <c r="K40" s="45">
        <f t="shared" si="4"/>
        <v>-115039434</v>
      </c>
      <c r="L40" s="45">
        <f t="shared" si="4"/>
        <v>-151736128</v>
      </c>
      <c r="M40" s="45">
        <f t="shared" si="4"/>
        <v>-204968503</v>
      </c>
      <c r="N40" s="45">
        <f>+M40</f>
        <v>-204968503</v>
      </c>
      <c r="O40" s="45">
        <f t="shared" si="4"/>
        <v>-242263994</v>
      </c>
      <c r="P40" s="45">
        <f t="shared" si="4"/>
        <v>-270907488</v>
      </c>
      <c r="Q40" s="45">
        <f t="shared" si="4"/>
        <v>-300096376</v>
      </c>
      <c r="R40" s="45">
        <f>+Q40</f>
        <v>-300096376</v>
      </c>
      <c r="S40" s="45">
        <f t="shared" si="4"/>
        <v>-328609464</v>
      </c>
      <c r="T40" s="45">
        <f t="shared" si="4"/>
        <v>-366655451</v>
      </c>
      <c r="U40" s="45">
        <f t="shared" si="4"/>
        <v>-366643936</v>
      </c>
      <c r="V40" s="45">
        <f>+U40</f>
        <v>-366643936</v>
      </c>
      <c r="W40" s="45">
        <f>+V40</f>
        <v>-366643936</v>
      </c>
      <c r="X40" s="45">
        <f t="shared" si="4"/>
        <v>-360342634</v>
      </c>
      <c r="Y40" s="45">
        <f t="shared" si="4"/>
        <v>-6286535</v>
      </c>
      <c r="Z40" s="46">
        <f>+IF(X40&lt;&gt;0,+(Y40/X40)*100,0)</f>
        <v>1.744599280472596</v>
      </c>
      <c r="AA40" s="47">
        <f t="shared" si="4"/>
        <v>-376174315</v>
      </c>
    </row>
    <row r="41" spans="1:27" ht="12.75">
      <c r="A41" s="48" t="s">
        <v>89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90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24293057</v>
      </c>
      <c r="H60">
        <v>-14767</v>
      </c>
      <c r="J60">
        <v>24293057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85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>
        <v>13979670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13979670</v>
      </c>
      <c r="Y6" s="20">
        <v>-13979670</v>
      </c>
      <c r="Z6" s="21">
        <v>-100</v>
      </c>
      <c r="AA6" s="22">
        <v>13979670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>
        <v>46262058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46262058</v>
      </c>
      <c r="Y8" s="20">
        <v>-46262058</v>
      </c>
      <c r="Z8" s="21">
        <v>-100</v>
      </c>
      <c r="AA8" s="22">
        <v>46262058</v>
      </c>
    </row>
    <row r="9" spans="1:27" ht="12.75">
      <c r="A9" s="23" t="s">
        <v>36</v>
      </c>
      <c r="B9" s="17" t="s">
        <v>6</v>
      </c>
      <c r="C9" s="18"/>
      <c r="D9" s="18"/>
      <c r="E9" s="19"/>
      <c r="F9" s="20">
        <v>269559604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269559604</v>
      </c>
      <c r="Y9" s="20">
        <v>-269559604</v>
      </c>
      <c r="Z9" s="21">
        <v>-100</v>
      </c>
      <c r="AA9" s="22">
        <v>269559604</v>
      </c>
    </row>
    <row r="10" spans="1:27" ht="12.75">
      <c r="A10" s="23" t="s">
        <v>37</v>
      </c>
      <c r="B10" s="17" t="s">
        <v>6</v>
      </c>
      <c r="C10" s="18"/>
      <c r="D10" s="18"/>
      <c r="E10" s="19"/>
      <c r="F10" s="20">
        <v>62122000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>
        <v>62122000</v>
      </c>
      <c r="Y10" s="20">
        <v>-62122000</v>
      </c>
      <c r="Z10" s="21">
        <v>-100</v>
      </c>
      <c r="AA10" s="22">
        <v>62122000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-344126102</v>
      </c>
      <c r="D14" s="18"/>
      <c r="E14" s="19">
        <v>-266091162</v>
      </c>
      <c r="F14" s="20">
        <v>-265208320</v>
      </c>
      <c r="G14" s="20">
        <v>-20581862</v>
      </c>
      <c r="H14" s="20">
        <v>-21990053</v>
      </c>
      <c r="I14" s="20">
        <v>-23477682</v>
      </c>
      <c r="J14" s="20">
        <v>-66049597</v>
      </c>
      <c r="K14" s="20">
        <v>-18417621</v>
      </c>
      <c r="L14" s="20">
        <v>-21483096</v>
      </c>
      <c r="M14" s="20">
        <v>-24620578</v>
      </c>
      <c r="N14" s="20">
        <v>-64521295</v>
      </c>
      <c r="O14" s="20">
        <v>-17027868</v>
      </c>
      <c r="P14" s="20">
        <v>-21274811</v>
      </c>
      <c r="Q14" s="20">
        <v>-22540016</v>
      </c>
      <c r="R14" s="20">
        <v>-60842695</v>
      </c>
      <c r="S14" s="20">
        <v>-16479928</v>
      </c>
      <c r="T14" s="20">
        <v>-20563815</v>
      </c>
      <c r="U14" s="20">
        <v>-33013345</v>
      </c>
      <c r="V14" s="20">
        <v>-70057088</v>
      </c>
      <c r="W14" s="20">
        <v>-261470675</v>
      </c>
      <c r="X14" s="20">
        <v>-265208320</v>
      </c>
      <c r="Y14" s="20">
        <v>3737645</v>
      </c>
      <c r="Z14" s="21">
        <v>-1.41</v>
      </c>
      <c r="AA14" s="22">
        <v>-265208320</v>
      </c>
    </row>
    <row r="15" spans="1:27" ht="12.75">
      <c r="A15" s="23" t="s">
        <v>42</v>
      </c>
      <c r="B15" s="17"/>
      <c r="C15" s="18">
        <v>-490103</v>
      </c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43</v>
      </c>
      <c r="B16" s="17" t="s">
        <v>6</v>
      </c>
      <c r="C16" s="18">
        <v>-16610384</v>
      </c>
      <c r="D16" s="18"/>
      <c r="E16" s="19">
        <v>-5750000</v>
      </c>
      <c r="F16" s="20">
        <v>-5100000</v>
      </c>
      <c r="G16" s="20">
        <v>-831375</v>
      </c>
      <c r="H16" s="20">
        <v>-513079</v>
      </c>
      <c r="I16" s="20">
        <v>-1080006</v>
      </c>
      <c r="J16" s="20">
        <v>-2424460</v>
      </c>
      <c r="K16" s="20">
        <v>-329411</v>
      </c>
      <c r="L16" s="20">
        <v>-219426</v>
      </c>
      <c r="M16" s="20">
        <v>-52850</v>
      </c>
      <c r="N16" s="20">
        <v>-601687</v>
      </c>
      <c r="O16" s="20">
        <v>-54231</v>
      </c>
      <c r="P16" s="20">
        <v>-536759</v>
      </c>
      <c r="Q16" s="20">
        <v>-702126</v>
      </c>
      <c r="R16" s="20">
        <v>-1293116</v>
      </c>
      <c r="S16" s="20"/>
      <c r="T16" s="20">
        <v>-685000</v>
      </c>
      <c r="U16" s="20">
        <v>-29480</v>
      </c>
      <c r="V16" s="20">
        <v>-714480</v>
      </c>
      <c r="W16" s="20">
        <v>-5033743</v>
      </c>
      <c r="X16" s="20">
        <v>-5100000</v>
      </c>
      <c r="Y16" s="20">
        <v>66257</v>
      </c>
      <c r="Z16" s="21">
        <v>-1.3</v>
      </c>
      <c r="AA16" s="22">
        <v>-5100000</v>
      </c>
    </row>
    <row r="17" spans="1:27" ht="12.75">
      <c r="A17" s="24" t="s">
        <v>44</v>
      </c>
      <c r="B17" s="25"/>
      <c r="C17" s="26">
        <f aca="true" t="shared" si="0" ref="C17:Y17">SUM(C6:C16)</f>
        <v>-361226589</v>
      </c>
      <c r="D17" s="26">
        <f>SUM(D6:D16)</f>
        <v>0</v>
      </c>
      <c r="E17" s="27">
        <f t="shared" si="0"/>
        <v>-271841162</v>
      </c>
      <c r="F17" s="28">
        <f t="shared" si="0"/>
        <v>121615012</v>
      </c>
      <c r="G17" s="28">
        <f t="shared" si="0"/>
        <v>-21413237</v>
      </c>
      <c r="H17" s="28">
        <f t="shared" si="0"/>
        <v>-22503132</v>
      </c>
      <c r="I17" s="28">
        <f t="shared" si="0"/>
        <v>-24557688</v>
      </c>
      <c r="J17" s="28">
        <f t="shared" si="0"/>
        <v>-68474057</v>
      </c>
      <c r="K17" s="28">
        <f t="shared" si="0"/>
        <v>-18747032</v>
      </c>
      <c r="L17" s="28">
        <f t="shared" si="0"/>
        <v>-21702522</v>
      </c>
      <c r="M17" s="28">
        <f t="shared" si="0"/>
        <v>-24673428</v>
      </c>
      <c r="N17" s="28">
        <f t="shared" si="0"/>
        <v>-65122982</v>
      </c>
      <c r="O17" s="28">
        <f t="shared" si="0"/>
        <v>-17082099</v>
      </c>
      <c r="P17" s="28">
        <f t="shared" si="0"/>
        <v>-21811570</v>
      </c>
      <c r="Q17" s="28">
        <f t="shared" si="0"/>
        <v>-23242142</v>
      </c>
      <c r="R17" s="28">
        <f t="shared" si="0"/>
        <v>-62135811</v>
      </c>
      <c r="S17" s="28">
        <f t="shared" si="0"/>
        <v>-16479928</v>
      </c>
      <c r="T17" s="28">
        <f t="shared" si="0"/>
        <v>-21248815</v>
      </c>
      <c r="U17" s="28">
        <f t="shared" si="0"/>
        <v>-33042825</v>
      </c>
      <c r="V17" s="28">
        <f t="shared" si="0"/>
        <v>-70771568</v>
      </c>
      <c r="W17" s="28">
        <f t="shared" si="0"/>
        <v>-266504418</v>
      </c>
      <c r="X17" s="28">
        <f t="shared" si="0"/>
        <v>121615012</v>
      </c>
      <c r="Y17" s="28">
        <f t="shared" si="0"/>
        <v>-388119430</v>
      </c>
      <c r="Z17" s="29">
        <f>+IF(X17&lt;&gt;0,+(Y17/X17)*100,0)</f>
        <v>-319.1377640122257</v>
      </c>
      <c r="AA17" s="30">
        <f>SUM(AA6:AA16)</f>
        <v>121615012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>
        <v>-380048332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>
        <v>-380048332</v>
      </c>
      <c r="Y26" s="20">
        <v>380048332</v>
      </c>
      <c r="Z26" s="21">
        <v>-100</v>
      </c>
      <c r="AA26" s="22">
        <v>-380048332</v>
      </c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-380048332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-380048332</v>
      </c>
      <c r="Y27" s="28">
        <f t="shared" si="1"/>
        <v>380048332</v>
      </c>
      <c r="Z27" s="29">
        <f>+IF(X27&lt;&gt;0,+(Y27/X27)*100,0)</f>
        <v>-100</v>
      </c>
      <c r="AA27" s="30">
        <f>SUM(AA21:AA26)</f>
        <v>-380048332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/>
      <c r="D33" s="18"/>
      <c r="E33" s="19"/>
      <c r="F33" s="20"/>
      <c r="G33" s="20"/>
      <c r="H33" s="36"/>
      <c r="I33" s="36"/>
      <c r="J33" s="36"/>
      <c r="K33" s="20"/>
      <c r="L33" s="20"/>
      <c r="M33" s="20"/>
      <c r="N33" s="20"/>
      <c r="O33" s="36"/>
      <c r="P33" s="36"/>
      <c r="Q33" s="36"/>
      <c r="R33" s="20"/>
      <c r="S33" s="20"/>
      <c r="T33" s="20"/>
      <c r="U33" s="20"/>
      <c r="V33" s="36"/>
      <c r="W33" s="36"/>
      <c r="X33" s="36"/>
      <c r="Y33" s="20"/>
      <c r="Z33" s="21"/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0</v>
      </c>
      <c r="D36" s="26">
        <f>SUM(D31:D35)</f>
        <v>0</v>
      </c>
      <c r="E36" s="27">
        <f t="shared" si="2"/>
        <v>0</v>
      </c>
      <c r="F36" s="28">
        <f t="shared" si="2"/>
        <v>0</v>
      </c>
      <c r="G36" s="28">
        <f t="shared" si="2"/>
        <v>0</v>
      </c>
      <c r="H36" s="28">
        <f t="shared" si="2"/>
        <v>0</v>
      </c>
      <c r="I36" s="28">
        <f t="shared" si="2"/>
        <v>0</v>
      </c>
      <c r="J36" s="28">
        <f t="shared" si="2"/>
        <v>0</v>
      </c>
      <c r="K36" s="28">
        <f t="shared" si="2"/>
        <v>0</v>
      </c>
      <c r="L36" s="28">
        <f t="shared" si="2"/>
        <v>0</v>
      </c>
      <c r="M36" s="28">
        <f t="shared" si="2"/>
        <v>0</v>
      </c>
      <c r="N36" s="28">
        <f t="shared" si="2"/>
        <v>0</v>
      </c>
      <c r="O36" s="28">
        <f t="shared" si="2"/>
        <v>0</v>
      </c>
      <c r="P36" s="28">
        <f t="shared" si="2"/>
        <v>0</v>
      </c>
      <c r="Q36" s="28">
        <f t="shared" si="2"/>
        <v>0</v>
      </c>
      <c r="R36" s="28">
        <f t="shared" si="2"/>
        <v>0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0</v>
      </c>
      <c r="X36" s="28">
        <f t="shared" si="2"/>
        <v>0</v>
      </c>
      <c r="Y36" s="28">
        <f t="shared" si="2"/>
        <v>0</v>
      </c>
      <c r="Z36" s="29">
        <f>+IF(X36&lt;&gt;0,+(Y36/X36)*100,0)</f>
        <v>0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-361226589</v>
      </c>
      <c r="D38" s="32">
        <f>+D17+D27+D36</f>
        <v>0</v>
      </c>
      <c r="E38" s="33">
        <f t="shared" si="3"/>
        <v>-271841162</v>
      </c>
      <c r="F38" s="2">
        <f t="shared" si="3"/>
        <v>-258433320</v>
      </c>
      <c r="G38" s="2">
        <f t="shared" si="3"/>
        <v>-21413237</v>
      </c>
      <c r="H38" s="2">
        <f t="shared" si="3"/>
        <v>-22503132</v>
      </c>
      <c r="I38" s="2">
        <f t="shared" si="3"/>
        <v>-24557688</v>
      </c>
      <c r="J38" s="2">
        <f t="shared" si="3"/>
        <v>-68474057</v>
      </c>
      <c r="K38" s="2">
        <f t="shared" si="3"/>
        <v>-18747032</v>
      </c>
      <c r="L38" s="2">
        <f t="shared" si="3"/>
        <v>-21702522</v>
      </c>
      <c r="M38" s="2">
        <f t="shared" si="3"/>
        <v>-24673428</v>
      </c>
      <c r="N38" s="2">
        <f t="shared" si="3"/>
        <v>-65122982</v>
      </c>
      <c r="O38" s="2">
        <f t="shared" si="3"/>
        <v>-17082099</v>
      </c>
      <c r="P38" s="2">
        <f t="shared" si="3"/>
        <v>-21811570</v>
      </c>
      <c r="Q38" s="2">
        <f t="shared" si="3"/>
        <v>-23242142</v>
      </c>
      <c r="R38" s="2">
        <f t="shared" si="3"/>
        <v>-62135811</v>
      </c>
      <c r="S38" s="2">
        <f t="shared" si="3"/>
        <v>-16479928</v>
      </c>
      <c r="T38" s="2">
        <f t="shared" si="3"/>
        <v>-21248815</v>
      </c>
      <c r="U38" s="2">
        <f t="shared" si="3"/>
        <v>-33042825</v>
      </c>
      <c r="V38" s="2">
        <f t="shared" si="3"/>
        <v>-70771568</v>
      </c>
      <c r="W38" s="2">
        <f t="shared" si="3"/>
        <v>-266504418</v>
      </c>
      <c r="X38" s="2">
        <f t="shared" si="3"/>
        <v>-258433320</v>
      </c>
      <c r="Y38" s="2">
        <f t="shared" si="3"/>
        <v>-8071098</v>
      </c>
      <c r="Z38" s="34">
        <f>+IF(X38&lt;&gt;0,+(Y38/X38)*100,0)</f>
        <v>3.1230872242015852</v>
      </c>
      <c r="AA38" s="35">
        <f>+AA17+AA27+AA36</f>
        <v>-258433320</v>
      </c>
    </row>
    <row r="39" spans="1:27" ht="12.75">
      <c r="A39" s="23" t="s">
        <v>59</v>
      </c>
      <c r="B39" s="17"/>
      <c r="C39" s="32"/>
      <c r="D39" s="32"/>
      <c r="E39" s="33"/>
      <c r="F39" s="2"/>
      <c r="G39" s="2"/>
      <c r="H39" s="2">
        <f>+G40+H60</f>
        <v>-21413237</v>
      </c>
      <c r="I39" s="2">
        <f>+H40+I60</f>
        <v>-43916369</v>
      </c>
      <c r="J39" s="2">
        <f>+G39</f>
        <v>0</v>
      </c>
      <c r="K39" s="2">
        <f>+I40+K60</f>
        <v>-68474057</v>
      </c>
      <c r="L39" s="2">
        <f>+K40+L60</f>
        <v>-87221089</v>
      </c>
      <c r="M39" s="2">
        <f>+L40+M60</f>
        <v>-108923611</v>
      </c>
      <c r="N39" s="2">
        <f>+K39</f>
        <v>-68474057</v>
      </c>
      <c r="O39" s="2">
        <f>+M40+O60</f>
        <v>-133597039</v>
      </c>
      <c r="P39" s="2">
        <f>+O40+P60</f>
        <v>-150679138</v>
      </c>
      <c r="Q39" s="2">
        <f>+P40+Q60</f>
        <v>-172490708</v>
      </c>
      <c r="R39" s="2">
        <f>+O39</f>
        <v>-133597039</v>
      </c>
      <c r="S39" s="2">
        <f>+Q40+S60</f>
        <v>-195732850</v>
      </c>
      <c r="T39" s="2">
        <f>+S40+T60</f>
        <v>-212212778</v>
      </c>
      <c r="U39" s="2">
        <f>+T40+U60</f>
        <v>-233461593</v>
      </c>
      <c r="V39" s="2">
        <f>+S39</f>
        <v>-195732850</v>
      </c>
      <c r="W39" s="2">
        <f>+G39</f>
        <v>0</v>
      </c>
      <c r="X39" s="2"/>
      <c r="Y39" s="2">
        <f>+W39-X39</f>
        <v>0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-361226589</v>
      </c>
      <c r="D40" s="43">
        <f aca="true" t="shared" si="4" ref="D40:AA40">+D38+D39</f>
        <v>0</v>
      </c>
      <c r="E40" s="44">
        <f t="shared" si="4"/>
        <v>-271841162</v>
      </c>
      <c r="F40" s="45">
        <f t="shared" si="4"/>
        <v>-258433320</v>
      </c>
      <c r="G40" s="45">
        <f t="shared" si="4"/>
        <v>-21413237</v>
      </c>
      <c r="H40" s="45">
        <f t="shared" si="4"/>
        <v>-43916369</v>
      </c>
      <c r="I40" s="45">
        <f t="shared" si="4"/>
        <v>-68474057</v>
      </c>
      <c r="J40" s="45">
        <f>+I40</f>
        <v>-68474057</v>
      </c>
      <c r="K40" s="45">
        <f t="shared" si="4"/>
        <v>-87221089</v>
      </c>
      <c r="L40" s="45">
        <f t="shared" si="4"/>
        <v>-108923611</v>
      </c>
      <c r="M40" s="45">
        <f t="shared" si="4"/>
        <v>-133597039</v>
      </c>
      <c r="N40" s="45">
        <f>+M40</f>
        <v>-133597039</v>
      </c>
      <c r="O40" s="45">
        <f t="shared" si="4"/>
        <v>-150679138</v>
      </c>
      <c r="P40" s="45">
        <f t="shared" si="4"/>
        <v>-172490708</v>
      </c>
      <c r="Q40" s="45">
        <f t="shared" si="4"/>
        <v>-195732850</v>
      </c>
      <c r="R40" s="45">
        <f>+Q40</f>
        <v>-195732850</v>
      </c>
      <c r="S40" s="45">
        <f t="shared" si="4"/>
        <v>-212212778</v>
      </c>
      <c r="T40" s="45">
        <f t="shared" si="4"/>
        <v>-233461593</v>
      </c>
      <c r="U40" s="45">
        <f t="shared" si="4"/>
        <v>-266504418</v>
      </c>
      <c r="V40" s="45">
        <f>+U40</f>
        <v>-266504418</v>
      </c>
      <c r="W40" s="45">
        <f>+V40</f>
        <v>-266504418</v>
      </c>
      <c r="X40" s="45">
        <f t="shared" si="4"/>
        <v>-258433320</v>
      </c>
      <c r="Y40" s="45">
        <f t="shared" si="4"/>
        <v>-8071098</v>
      </c>
      <c r="Z40" s="46">
        <f>+IF(X40&lt;&gt;0,+(Y40/X40)*100,0)</f>
        <v>3.1230872242015852</v>
      </c>
      <c r="AA40" s="47">
        <f t="shared" si="4"/>
        <v>-258433320</v>
      </c>
    </row>
    <row r="41" spans="1:27" ht="12.75">
      <c r="A41" s="48" t="s">
        <v>89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90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86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-356328538</v>
      </c>
      <c r="D14" s="18"/>
      <c r="E14" s="19">
        <v>-449142363</v>
      </c>
      <c r="F14" s="20">
        <v>-454156470</v>
      </c>
      <c r="G14" s="20">
        <v>-24070201</v>
      </c>
      <c r="H14" s="20">
        <v>-30833072</v>
      </c>
      <c r="I14" s="20">
        <v>-36473808</v>
      </c>
      <c r="J14" s="20">
        <v>-91377081</v>
      </c>
      <c r="K14" s="20">
        <v>-27677896</v>
      </c>
      <c r="L14" s="20">
        <v>-35758253</v>
      </c>
      <c r="M14" s="20">
        <v>-34759551</v>
      </c>
      <c r="N14" s="20">
        <v>-98195700</v>
      </c>
      <c r="O14" s="20">
        <v>-27062306</v>
      </c>
      <c r="P14" s="20">
        <v>-37911841</v>
      </c>
      <c r="Q14" s="20">
        <v>-25258277</v>
      </c>
      <c r="R14" s="20">
        <v>-90232424</v>
      </c>
      <c r="S14" s="20">
        <v>-19112058</v>
      </c>
      <c r="T14" s="20">
        <v>-31235439</v>
      </c>
      <c r="U14" s="20">
        <v>-33726357</v>
      </c>
      <c r="V14" s="20">
        <v>-84073854</v>
      </c>
      <c r="W14" s="20">
        <v>-363879059</v>
      </c>
      <c r="X14" s="20">
        <v>-454156470</v>
      </c>
      <c r="Y14" s="20">
        <v>90277411</v>
      </c>
      <c r="Z14" s="21">
        <v>-19.88</v>
      </c>
      <c r="AA14" s="22">
        <v>-454156470</v>
      </c>
    </row>
    <row r="15" spans="1:27" ht="12.75">
      <c r="A15" s="23" t="s">
        <v>42</v>
      </c>
      <c r="B15" s="17"/>
      <c r="C15" s="18">
        <v>-249459</v>
      </c>
      <c r="D15" s="18"/>
      <c r="E15" s="19">
        <v>-1315000</v>
      </c>
      <c r="F15" s="20">
        <v>-1057000</v>
      </c>
      <c r="G15" s="20"/>
      <c r="H15" s="20">
        <v>-16190</v>
      </c>
      <c r="I15" s="20"/>
      <c r="J15" s="20">
        <v>-16190</v>
      </c>
      <c r="K15" s="20">
        <v>-675</v>
      </c>
      <c r="L15" s="20"/>
      <c r="M15" s="20"/>
      <c r="N15" s="20">
        <v>-675</v>
      </c>
      <c r="O15" s="20"/>
      <c r="P15" s="20"/>
      <c r="Q15" s="20">
        <v>-1003728</v>
      </c>
      <c r="R15" s="20">
        <v>-1003728</v>
      </c>
      <c r="S15" s="20"/>
      <c r="T15" s="20"/>
      <c r="U15" s="20"/>
      <c r="V15" s="20"/>
      <c r="W15" s="20">
        <v>-1020593</v>
      </c>
      <c r="X15" s="20">
        <v>-1057000</v>
      </c>
      <c r="Y15" s="20">
        <v>36407</v>
      </c>
      <c r="Z15" s="21">
        <v>-3.44</v>
      </c>
      <c r="AA15" s="22">
        <v>-1057000</v>
      </c>
    </row>
    <row r="16" spans="1:27" ht="12.75">
      <c r="A16" s="23" t="s">
        <v>43</v>
      </c>
      <c r="B16" s="17" t="s">
        <v>6</v>
      </c>
      <c r="C16" s="18">
        <v>-153884</v>
      </c>
      <c r="D16" s="18"/>
      <c r="E16" s="19">
        <v>-1263400</v>
      </c>
      <c r="F16" s="20">
        <v>-1263400</v>
      </c>
      <c r="G16" s="20"/>
      <c r="H16" s="20"/>
      <c r="I16" s="20"/>
      <c r="J16" s="20"/>
      <c r="K16" s="20">
        <v>-16769</v>
      </c>
      <c r="L16" s="20">
        <v>-14043</v>
      </c>
      <c r="M16" s="20"/>
      <c r="N16" s="20">
        <v>-30812</v>
      </c>
      <c r="O16" s="20"/>
      <c r="P16" s="20"/>
      <c r="Q16" s="20">
        <v>-17358</v>
      </c>
      <c r="R16" s="20">
        <v>-17358</v>
      </c>
      <c r="S16" s="20"/>
      <c r="T16" s="20">
        <v>-58850</v>
      </c>
      <c r="U16" s="20">
        <v>-686020</v>
      </c>
      <c r="V16" s="20">
        <v>-744870</v>
      </c>
      <c r="W16" s="20">
        <v>-793040</v>
      </c>
      <c r="X16" s="20">
        <v>-1263400</v>
      </c>
      <c r="Y16" s="20">
        <v>470360</v>
      </c>
      <c r="Z16" s="21">
        <v>-37.23</v>
      </c>
      <c r="AA16" s="22">
        <v>-1263400</v>
      </c>
    </row>
    <row r="17" spans="1:27" ht="12.75">
      <c r="A17" s="24" t="s">
        <v>44</v>
      </c>
      <c r="B17" s="25"/>
      <c r="C17" s="26">
        <f aca="true" t="shared" si="0" ref="C17:Y17">SUM(C6:C16)</f>
        <v>-356731881</v>
      </c>
      <c r="D17" s="26">
        <f>SUM(D6:D16)</f>
        <v>0</v>
      </c>
      <c r="E17" s="27">
        <f t="shared" si="0"/>
        <v>-451720763</v>
      </c>
      <c r="F17" s="28">
        <f t="shared" si="0"/>
        <v>-456476870</v>
      </c>
      <c r="G17" s="28">
        <f t="shared" si="0"/>
        <v>-24070201</v>
      </c>
      <c r="H17" s="28">
        <f t="shared" si="0"/>
        <v>-30849262</v>
      </c>
      <c r="I17" s="28">
        <f t="shared" si="0"/>
        <v>-36473808</v>
      </c>
      <c r="J17" s="28">
        <f t="shared" si="0"/>
        <v>-91393271</v>
      </c>
      <c r="K17" s="28">
        <f t="shared" si="0"/>
        <v>-27695340</v>
      </c>
      <c r="L17" s="28">
        <f t="shared" si="0"/>
        <v>-35772296</v>
      </c>
      <c r="M17" s="28">
        <f t="shared" si="0"/>
        <v>-34759551</v>
      </c>
      <c r="N17" s="28">
        <f t="shared" si="0"/>
        <v>-98227187</v>
      </c>
      <c r="O17" s="28">
        <f t="shared" si="0"/>
        <v>-27062306</v>
      </c>
      <c r="P17" s="28">
        <f t="shared" si="0"/>
        <v>-37911841</v>
      </c>
      <c r="Q17" s="28">
        <f t="shared" si="0"/>
        <v>-26279363</v>
      </c>
      <c r="R17" s="28">
        <f t="shared" si="0"/>
        <v>-91253510</v>
      </c>
      <c r="S17" s="28">
        <f t="shared" si="0"/>
        <v>-19112058</v>
      </c>
      <c r="T17" s="28">
        <f t="shared" si="0"/>
        <v>-31294289</v>
      </c>
      <c r="U17" s="28">
        <f t="shared" si="0"/>
        <v>-34412377</v>
      </c>
      <c r="V17" s="28">
        <f t="shared" si="0"/>
        <v>-84818724</v>
      </c>
      <c r="W17" s="28">
        <f t="shared" si="0"/>
        <v>-365692692</v>
      </c>
      <c r="X17" s="28">
        <f t="shared" si="0"/>
        <v>-456476870</v>
      </c>
      <c r="Y17" s="28">
        <f t="shared" si="0"/>
        <v>90784178</v>
      </c>
      <c r="Z17" s="29">
        <f>+IF(X17&lt;&gt;0,+(Y17/X17)*100,0)</f>
        <v>-19.88801272669084</v>
      </c>
      <c r="AA17" s="30">
        <f>SUM(AA6:AA16)</f>
        <v>-456476870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/>
      <c r="D33" s="18"/>
      <c r="E33" s="19"/>
      <c r="F33" s="20"/>
      <c r="G33" s="20"/>
      <c r="H33" s="36"/>
      <c r="I33" s="36"/>
      <c r="J33" s="36"/>
      <c r="K33" s="20"/>
      <c r="L33" s="20"/>
      <c r="M33" s="20"/>
      <c r="N33" s="20"/>
      <c r="O33" s="36"/>
      <c r="P33" s="36"/>
      <c r="Q33" s="36"/>
      <c r="R33" s="20"/>
      <c r="S33" s="20"/>
      <c r="T33" s="20"/>
      <c r="U33" s="20"/>
      <c r="V33" s="36"/>
      <c r="W33" s="36"/>
      <c r="X33" s="36"/>
      <c r="Y33" s="20"/>
      <c r="Z33" s="21"/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0</v>
      </c>
      <c r="D36" s="26">
        <f>SUM(D31:D35)</f>
        <v>0</v>
      </c>
      <c r="E36" s="27">
        <f t="shared" si="2"/>
        <v>0</v>
      </c>
      <c r="F36" s="28">
        <f t="shared" si="2"/>
        <v>0</v>
      </c>
      <c r="G36" s="28">
        <f t="shared" si="2"/>
        <v>0</v>
      </c>
      <c r="H36" s="28">
        <f t="shared" si="2"/>
        <v>0</v>
      </c>
      <c r="I36" s="28">
        <f t="shared" si="2"/>
        <v>0</v>
      </c>
      <c r="J36" s="28">
        <f t="shared" si="2"/>
        <v>0</v>
      </c>
      <c r="K36" s="28">
        <f t="shared" si="2"/>
        <v>0</v>
      </c>
      <c r="L36" s="28">
        <f t="shared" si="2"/>
        <v>0</v>
      </c>
      <c r="M36" s="28">
        <f t="shared" si="2"/>
        <v>0</v>
      </c>
      <c r="N36" s="28">
        <f t="shared" si="2"/>
        <v>0</v>
      </c>
      <c r="O36" s="28">
        <f t="shared" si="2"/>
        <v>0</v>
      </c>
      <c r="P36" s="28">
        <f t="shared" si="2"/>
        <v>0</v>
      </c>
      <c r="Q36" s="28">
        <f t="shared" si="2"/>
        <v>0</v>
      </c>
      <c r="R36" s="28">
        <f t="shared" si="2"/>
        <v>0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0</v>
      </c>
      <c r="X36" s="28">
        <f t="shared" si="2"/>
        <v>0</v>
      </c>
      <c r="Y36" s="28">
        <f t="shared" si="2"/>
        <v>0</v>
      </c>
      <c r="Z36" s="29">
        <f>+IF(X36&lt;&gt;0,+(Y36/X36)*100,0)</f>
        <v>0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-356731881</v>
      </c>
      <c r="D38" s="32">
        <f>+D17+D27+D36</f>
        <v>0</v>
      </c>
      <c r="E38" s="33">
        <f t="shared" si="3"/>
        <v>-451720763</v>
      </c>
      <c r="F38" s="2">
        <f t="shared" si="3"/>
        <v>-456476870</v>
      </c>
      <c r="G38" s="2">
        <f t="shared" si="3"/>
        <v>-24070201</v>
      </c>
      <c r="H38" s="2">
        <f t="shared" si="3"/>
        <v>-30849262</v>
      </c>
      <c r="I38" s="2">
        <f t="shared" si="3"/>
        <v>-36473808</v>
      </c>
      <c r="J38" s="2">
        <f t="shared" si="3"/>
        <v>-91393271</v>
      </c>
      <c r="K38" s="2">
        <f t="shared" si="3"/>
        <v>-27695340</v>
      </c>
      <c r="L38" s="2">
        <f t="shared" si="3"/>
        <v>-35772296</v>
      </c>
      <c r="M38" s="2">
        <f t="shared" si="3"/>
        <v>-34759551</v>
      </c>
      <c r="N38" s="2">
        <f t="shared" si="3"/>
        <v>-98227187</v>
      </c>
      <c r="O38" s="2">
        <f t="shared" si="3"/>
        <v>-27062306</v>
      </c>
      <c r="P38" s="2">
        <f t="shared" si="3"/>
        <v>-37911841</v>
      </c>
      <c r="Q38" s="2">
        <f t="shared" si="3"/>
        <v>-26279363</v>
      </c>
      <c r="R38" s="2">
        <f t="shared" si="3"/>
        <v>-91253510</v>
      </c>
      <c r="S38" s="2">
        <f t="shared" si="3"/>
        <v>-19112058</v>
      </c>
      <c r="T38" s="2">
        <f t="shared" si="3"/>
        <v>-31294289</v>
      </c>
      <c r="U38" s="2">
        <f t="shared" si="3"/>
        <v>-34412377</v>
      </c>
      <c r="V38" s="2">
        <f t="shared" si="3"/>
        <v>-84818724</v>
      </c>
      <c r="W38" s="2">
        <f t="shared" si="3"/>
        <v>-365692692</v>
      </c>
      <c r="X38" s="2">
        <f t="shared" si="3"/>
        <v>-456476870</v>
      </c>
      <c r="Y38" s="2">
        <f t="shared" si="3"/>
        <v>90784178</v>
      </c>
      <c r="Z38" s="34">
        <f>+IF(X38&lt;&gt;0,+(Y38/X38)*100,0)</f>
        <v>-19.88801272669084</v>
      </c>
      <c r="AA38" s="35">
        <f>+AA17+AA27+AA36</f>
        <v>-456476870</v>
      </c>
    </row>
    <row r="39" spans="1:27" ht="12.75">
      <c r="A39" s="23" t="s">
        <v>59</v>
      </c>
      <c r="B39" s="17"/>
      <c r="C39" s="32">
        <v>3609376</v>
      </c>
      <c r="D39" s="32"/>
      <c r="E39" s="33">
        <v>3609379</v>
      </c>
      <c r="F39" s="2">
        <v>94094550</v>
      </c>
      <c r="G39" s="2">
        <v>89481538</v>
      </c>
      <c r="H39" s="2">
        <f>+G40+H60</f>
        <v>69936364</v>
      </c>
      <c r="I39" s="2">
        <f>+H40+I60</f>
        <v>39087102</v>
      </c>
      <c r="J39" s="2">
        <f>+G39</f>
        <v>89481538</v>
      </c>
      <c r="K39" s="2">
        <f>+I40+K60</f>
        <v>2613294</v>
      </c>
      <c r="L39" s="2">
        <f>+K40+L60</f>
        <v>-24913367</v>
      </c>
      <c r="M39" s="2">
        <f>+L40+M60</f>
        <v>-60685663</v>
      </c>
      <c r="N39" s="2">
        <f>+K39</f>
        <v>2613294</v>
      </c>
      <c r="O39" s="2">
        <f>+M40+O60</f>
        <v>-95445214</v>
      </c>
      <c r="P39" s="2">
        <f>+O40+P60</f>
        <v>-122793329</v>
      </c>
      <c r="Q39" s="2">
        <f>+P40+Q60</f>
        <v>-160705170</v>
      </c>
      <c r="R39" s="2">
        <f>+O39</f>
        <v>-95445214</v>
      </c>
      <c r="S39" s="2">
        <f>+Q40+S60</f>
        <v>-186984533</v>
      </c>
      <c r="T39" s="2">
        <f>+S40+T60</f>
        <v>-206096591</v>
      </c>
      <c r="U39" s="2">
        <f>+T40+U60</f>
        <v>-237390880</v>
      </c>
      <c r="V39" s="2">
        <f>+S39</f>
        <v>-186984533</v>
      </c>
      <c r="W39" s="2">
        <f>+G39</f>
        <v>89481538</v>
      </c>
      <c r="X39" s="2">
        <v>7841210</v>
      </c>
      <c r="Y39" s="2">
        <f>+W39-X39</f>
        <v>81640328</v>
      </c>
      <c r="Z39" s="34">
        <f>+IF(X39&lt;&gt;0,+(Y39/X39)*100,0)</f>
        <v>1041.1700235040255</v>
      </c>
      <c r="AA39" s="35">
        <v>94094550</v>
      </c>
    </row>
    <row r="40" spans="1:27" ht="12.75">
      <c r="A40" s="41" t="s">
        <v>61</v>
      </c>
      <c r="B40" s="42" t="s">
        <v>60</v>
      </c>
      <c r="C40" s="43">
        <f>+C38+C39</f>
        <v>-353122505</v>
      </c>
      <c r="D40" s="43">
        <f aca="true" t="shared" si="4" ref="D40:AA40">+D38+D39</f>
        <v>0</v>
      </c>
      <c r="E40" s="44">
        <f t="shared" si="4"/>
        <v>-448111384</v>
      </c>
      <c r="F40" s="45">
        <f t="shared" si="4"/>
        <v>-362382320</v>
      </c>
      <c r="G40" s="45">
        <f t="shared" si="4"/>
        <v>65411337</v>
      </c>
      <c r="H40" s="45">
        <f t="shared" si="4"/>
        <v>39087102</v>
      </c>
      <c r="I40" s="45">
        <f t="shared" si="4"/>
        <v>2613294</v>
      </c>
      <c r="J40" s="45">
        <f>+I40</f>
        <v>2613294</v>
      </c>
      <c r="K40" s="45">
        <f t="shared" si="4"/>
        <v>-25082046</v>
      </c>
      <c r="L40" s="45">
        <f t="shared" si="4"/>
        <v>-60685663</v>
      </c>
      <c r="M40" s="45">
        <f t="shared" si="4"/>
        <v>-95445214</v>
      </c>
      <c r="N40" s="45">
        <f>+M40</f>
        <v>-95445214</v>
      </c>
      <c r="O40" s="45">
        <f t="shared" si="4"/>
        <v>-122507520</v>
      </c>
      <c r="P40" s="45">
        <f t="shared" si="4"/>
        <v>-160705170</v>
      </c>
      <c r="Q40" s="45">
        <f t="shared" si="4"/>
        <v>-186984533</v>
      </c>
      <c r="R40" s="45">
        <f>+Q40</f>
        <v>-186984533</v>
      </c>
      <c r="S40" s="45">
        <f t="shared" si="4"/>
        <v>-206096591</v>
      </c>
      <c r="T40" s="45">
        <f t="shared" si="4"/>
        <v>-237390880</v>
      </c>
      <c r="U40" s="45">
        <f t="shared" si="4"/>
        <v>-271803257</v>
      </c>
      <c r="V40" s="45">
        <f>+U40</f>
        <v>-271803257</v>
      </c>
      <c r="W40" s="45">
        <f>+V40</f>
        <v>-271803257</v>
      </c>
      <c r="X40" s="45">
        <f t="shared" si="4"/>
        <v>-448635660</v>
      </c>
      <c r="Y40" s="45">
        <f t="shared" si="4"/>
        <v>172424506</v>
      </c>
      <c r="Z40" s="46">
        <f>+IF(X40&lt;&gt;0,+(Y40/X40)*100,0)</f>
        <v>-38.433080865662795</v>
      </c>
      <c r="AA40" s="47">
        <f t="shared" si="4"/>
        <v>-362382320</v>
      </c>
    </row>
    <row r="41" spans="1:27" ht="12.75">
      <c r="A41" s="48" t="s">
        <v>89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90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6" ht="12.75" hidden="1">
      <c r="G60">
        <v>89481538</v>
      </c>
      <c r="H60">
        <v>4525027</v>
      </c>
      <c r="J60">
        <v>89481538</v>
      </c>
      <c r="L60">
        <v>168679</v>
      </c>
      <c r="P60">
        <v>-285809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87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-1005217118</v>
      </c>
      <c r="D14" s="18"/>
      <c r="E14" s="19">
        <v>-842180528</v>
      </c>
      <c r="F14" s="20">
        <v>-842310920</v>
      </c>
      <c r="G14" s="20">
        <v>-66762709</v>
      </c>
      <c r="H14" s="20">
        <v>-54677078</v>
      </c>
      <c r="I14" s="20">
        <v>-74613670</v>
      </c>
      <c r="J14" s="20">
        <v>-196053457</v>
      </c>
      <c r="K14" s="20">
        <v>-80505093</v>
      </c>
      <c r="L14" s="20">
        <v>-62932320</v>
      </c>
      <c r="M14" s="20">
        <v>-98627376</v>
      </c>
      <c r="N14" s="20">
        <v>-242064789</v>
      </c>
      <c r="O14" s="20">
        <v>-30151221</v>
      </c>
      <c r="P14" s="20">
        <v>-79267705</v>
      </c>
      <c r="Q14" s="20">
        <v>-90050164</v>
      </c>
      <c r="R14" s="20">
        <v>-199469090</v>
      </c>
      <c r="S14" s="20">
        <v>-46152412</v>
      </c>
      <c r="T14" s="20">
        <v>-66642345</v>
      </c>
      <c r="U14" s="20">
        <v>-80963952</v>
      </c>
      <c r="V14" s="20">
        <v>-193758709</v>
      </c>
      <c r="W14" s="20">
        <v>-831346045</v>
      </c>
      <c r="X14" s="20">
        <v>-842310920</v>
      </c>
      <c r="Y14" s="20">
        <v>10964875</v>
      </c>
      <c r="Z14" s="21">
        <v>-1.3</v>
      </c>
      <c r="AA14" s="22">
        <v>-842310920</v>
      </c>
    </row>
    <row r="15" spans="1:27" ht="12.75">
      <c r="A15" s="23" t="s">
        <v>42</v>
      </c>
      <c r="B15" s="17"/>
      <c r="C15" s="18">
        <v>-346933</v>
      </c>
      <c r="D15" s="18"/>
      <c r="E15" s="19">
        <v>-500000</v>
      </c>
      <c r="F15" s="20">
        <v>-500000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-500000</v>
      </c>
      <c r="Y15" s="20">
        <v>500000</v>
      </c>
      <c r="Z15" s="21">
        <v>-100</v>
      </c>
      <c r="AA15" s="22">
        <v>-500000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-1005564051</v>
      </c>
      <c r="D17" s="26">
        <f>SUM(D6:D16)</f>
        <v>0</v>
      </c>
      <c r="E17" s="27">
        <f t="shared" si="0"/>
        <v>-842680528</v>
      </c>
      <c r="F17" s="28">
        <f t="shared" si="0"/>
        <v>-842810920</v>
      </c>
      <c r="G17" s="28">
        <f t="shared" si="0"/>
        <v>-66762709</v>
      </c>
      <c r="H17" s="28">
        <f t="shared" si="0"/>
        <v>-54677078</v>
      </c>
      <c r="I17" s="28">
        <f t="shared" si="0"/>
        <v>-74613670</v>
      </c>
      <c r="J17" s="28">
        <f t="shared" si="0"/>
        <v>-196053457</v>
      </c>
      <c r="K17" s="28">
        <f t="shared" si="0"/>
        <v>-80505093</v>
      </c>
      <c r="L17" s="28">
        <f t="shared" si="0"/>
        <v>-62932320</v>
      </c>
      <c r="M17" s="28">
        <f t="shared" si="0"/>
        <v>-98627376</v>
      </c>
      <c r="N17" s="28">
        <f t="shared" si="0"/>
        <v>-242064789</v>
      </c>
      <c r="O17" s="28">
        <f t="shared" si="0"/>
        <v>-30151221</v>
      </c>
      <c r="P17" s="28">
        <f t="shared" si="0"/>
        <v>-79267705</v>
      </c>
      <c r="Q17" s="28">
        <f t="shared" si="0"/>
        <v>-90050164</v>
      </c>
      <c r="R17" s="28">
        <f t="shared" si="0"/>
        <v>-199469090</v>
      </c>
      <c r="S17" s="28">
        <f t="shared" si="0"/>
        <v>-46152412</v>
      </c>
      <c r="T17" s="28">
        <f t="shared" si="0"/>
        <v>-66642345</v>
      </c>
      <c r="U17" s="28">
        <f t="shared" si="0"/>
        <v>-80963952</v>
      </c>
      <c r="V17" s="28">
        <f t="shared" si="0"/>
        <v>-193758709</v>
      </c>
      <c r="W17" s="28">
        <f t="shared" si="0"/>
        <v>-831346045</v>
      </c>
      <c r="X17" s="28">
        <f t="shared" si="0"/>
        <v>-842810920</v>
      </c>
      <c r="Y17" s="28">
        <f t="shared" si="0"/>
        <v>11464875</v>
      </c>
      <c r="Z17" s="29">
        <f>+IF(X17&lt;&gt;0,+(Y17/X17)*100,0)</f>
        <v>-1.3603140073220694</v>
      </c>
      <c r="AA17" s="30">
        <f>SUM(AA6:AA16)</f>
        <v>-842810920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>
        <v>7299678</v>
      </c>
      <c r="D24" s="18"/>
      <c r="E24" s="19">
        <v>6879291</v>
      </c>
      <c r="F24" s="20">
        <v>-583879011</v>
      </c>
      <c r="G24" s="20">
        <v>-402231188</v>
      </c>
      <c r="H24" s="20">
        <v>494744283</v>
      </c>
      <c r="I24" s="20">
        <v>-25288351</v>
      </c>
      <c r="J24" s="20">
        <v>67224744</v>
      </c>
      <c r="K24" s="20">
        <v>65232914</v>
      </c>
      <c r="L24" s="20">
        <v>-22948988</v>
      </c>
      <c r="M24" s="20">
        <v>-341048872</v>
      </c>
      <c r="N24" s="20">
        <v>-298764946</v>
      </c>
      <c r="O24" s="20">
        <v>291476001</v>
      </c>
      <c r="P24" s="20">
        <v>23520416</v>
      </c>
      <c r="Q24" s="20">
        <v>-152914714</v>
      </c>
      <c r="R24" s="20">
        <v>162081703</v>
      </c>
      <c r="S24" s="20">
        <v>-16932500</v>
      </c>
      <c r="T24" s="20">
        <v>169723391</v>
      </c>
      <c r="U24" s="20">
        <v>248994585</v>
      </c>
      <c r="V24" s="20">
        <v>401785476</v>
      </c>
      <c r="W24" s="20">
        <v>332326977</v>
      </c>
      <c r="X24" s="20">
        <v>-576999720</v>
      </c>
      <c r="Y24" s="20">
        <v>909326697</v>
      </c>
      <c r="Z24" s="21">
        <v>-157.6</v>
      </c>
      <c r="AA24" s="22">
        <v>-583879011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7299678</v>
      </c>
      <c r="D27" s="26">
        <f>SUM(D21:D26)</f>
        <v>0</v>
      </c>
      <c r="E27" s="27">
        <f t="shared" si="1"/>
        <v>6879291</v>
      </c>
      <c r="F27" s="28">
        <f t="shared" si="1"/>
        <v>-583879011</v>
      </c>
      <c r="G27" s="28">
        <f t="shared" si="1"/>
        <v>-402231188</v>
      </c>
      <c r="H27" s="28">
        <f t="shared" si="1"/>
        <v>494744283</v>
      </c>
      <c r="I27" s="28">
        <f t="shared" si="1"/>
        <v>-25288351</v>
      </c>
      <c r="J27" s="28">
        <f t="shared" si="1"/>
        <v>67224744</v>
      </c>
      <c r="K27" s="28">
        <f t="shared" si="1"/>
        <v>65232914</v>
      </c>
      <c r="L27" s="28">
        <f t="shared" si="1"/>
        <v>-22948988</v>
      </c>
      <c r="M27" s="28">
        <f t="shared" si="1"/>
        <v>-341048872</v>
      </c>
      <c r="N27" s="28">
        <f t="shared" si="1"/>
        <v>-298764946</v>
      </c>
      <c r="O27" s="28">
        <f t="shared" si="1"/>
        <v>291476001</v>
      </c>
      <c r="P27" s="28">
        <f t="shared" si="1"/>
        <v>23520416</v>
      </c>
      <c r="Q27" s="28">
        <f t="shared" si="1"/>
        <v>-152914714</v>
      </c>
      <c r="R27" s="28">
        <f t="shared" si="1"/>
        <v>162081703</v>
      </c>
      <c r="S27" s="28">
        <f t="shared" si="1"/>
        <v>-16932500</v>
      </c>
      <c r="T27" s="28">
        <f t="shared" si="1"/>
        <v>169723391</v>
      </c>
      <c r="U27" s="28">
        <f t="shared" si="1"/>
        <v>248994585</v>
      </c>
      <c r="V27" s="28">
        <f t="shared" si="1"/>
        <v>401785476</v>
      </c>
      <c r="W27" s="28">
        <f t="shared" si="1"/>
        <v>332326977</v>
      </c>
      <c r="X27" s="28">
        <f t="shared" si="1"/>
        <v>-576999720</v>
      </c>
      <c r="Y27" s="28">
        <f t="shared" si="1"/>
        <v>909326697</v>
      </c>
      <c r="Z27" s="29">
        <f>+IF(X27&lt;&gt;0,+(Y27/X27)*100,0)</f>
        <v>-157.59569120761446</v>
      </c>
      <c r="AA27" s="30">
        <f>SUM(AA21:AA26)</f>
        <v>-583879011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2739046</v>
      </c>
      <c r="D33" s="18"/>
      <c r="E33" s="19">
        <v>-1583179</v>
      </c>
      <c r="F33" s="20">
        <v>29928820</v>
      </c>
      <c r="G33" s="20">
        <v>4003438</v>
      </c>
      <c r="H33" s="36">
        <v>-4207296</v>
      </c>
      <c r="I33" s="36">
        <v>23314</v>
      </c>
      <c r="J33" s="36">
        <v>-180544</v>
      </c>
      <c r="K33" s="20">
        <v>-25375</v>
      </c>
      <c r="L33" s="20">
        <v>10798</v>
      </c>
      <c r="M33" s="20">
        <v>-21137</v>
      </c>
      <c r="N33" s="20">
        <v>-35714</v>
      </c>
      <c r="O33" s="36">
        <v>11695</v>
      </c>
      <c r="P33" s="36">
        <v>-2186</v>
      </c>
      <c r="Q33" s="36">
        <v>2109</v>
      </c>
      <c r="R33" s="20">
        <v>11618</v>
      </c>
      <c r="S33" s="20">
        <v>-14197</v>
      </c>
      <c r="T33" s="20">
        <v>2705</v>
      </c>
      <c r="U33" s="20">
        <v>10687</v>
      </c>
      <c r="V33" s="36">
        <v>-805</v>
      </c>
      <c r="W33" s="36">
        <v>-205445</v>
      </c>
      <c r="X33" s="36">
        <v>28345641</v>
      </c>
      <c r="Y33" s="20">
        <v>-28551086</v>
      </c>
      <c r="Z33" s="21">
        <v>-100.72</v>
      </c>
      <c r="AA33" s="22">
        <v>29928820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2739046</v>
      </c>
      <c r="D36" s="26">
        <f>SUM(D31:D35)</f>
        <v>0</v>
      </c>
      <c r="E36" s="27">
        <f t="shared" si="2"/>
        <v>-1583179</v>
      </c>
      <c r="F36" s="28">
        <f t="shared" si="2"/>
        <v>29928820</v>
      </c>
      <c r="G36" s="28">
        <f t="shared" si="2"/>
        <v>4003438</v>
      </c>
      <c r="H36" s="28">
        <f t="shared" si="2"/>
        <v>-4207296</v>
      </c>
      <c r="I36" s="28">
        <f t="shared" si="2"/>
        <v>23314</v>
      </c>
      <c r="J36" s="28">
        <f t="shared" si="2"/>
        <v>-180544</v>
      </c>
      <c r="K36" s="28">
        <f t="shared" si="2"/>
        <v>-25375</v>
      </c>
      <c r="L36" s="28">
        <f t="shared" si="2"/>
        <v>10798</v>
      </c>
      <c r="M36" s="28">
        <f t="shared" si="2"/>
        <v>-21137</v>
      </c>
      <c r="N36" s="28">
        <f t="shared" si="2"/>
        <v>-35714</v>
      </c>
      <c r="O36" s="28">
        <f t="shared" si="2"/>
        <v>11695</v>
      </c>
      <c r="P36" s="28">
        <f t="shared" si="2"/>
        <v>-2186</v>
      </c>
      <c r="Q36" s="28">
        <f t="shared" si="2"/>
        <v>2109</v>
      </c>
      <c r="R36" s="28">
        <f t="shared" si="2"/>
        <v>11618</v>
      </c>
      <c r="S36" s="28">
        <f t="shared" si="2"/>
        <v>-14197</v>
      </c>
      <c r="T36" s="28">
        <f t="shared" si="2"/>
        <v>2705</v>
      </c>
      <c r="U36" s="28">
        <f t="shared" si="2"/>
        <v>10687</v>
      </c>
      <c r="V36" s="28">
        <f t="shared" si="2"/>
        <v>-805</v>
      </c>
      <c r="W36" s="28">
        <f t="shared" si="2"/>
        <v>-205445</v>
      </c>
      <c r="X36" s="28">
        <f t="shared" si="2"/>
        <v>28345641</v>
      </c>
      <c r="Y36" s="28">
        <f t="shared" si="2"/>
        <v>-28551086</v>
      </c>
      <c r="Z36" s="29">
        <f>+IF(X36&lt;&gt;0,+(Y36/X36)*100,0)</f>
        <v>-100.72478516185257</v>
      </c>
      <c r="AA36" s="30">
        <f>SUM(AA31:AA35)</f>
        <v>29928820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-995525327</v>
      </c>
      <c r="D38" s="32">
        <f>+D17+D27+D36</f>
        <v>0</v>
      </c>
      <c r="E38" s="33">
        <f t="shared" si="3"/>
        <v>-837384416</v>
      </c>
      <c r="F38" s="2">
        <f t="shared" si="3"/>
        <v>-1396761111</v>
      </c>
      <c r="G38" s="2">
        <f t="shared" si="3"/>
        <v>-464990459</v>
      </c>
      <c r="H38" s="2">
        <f t="shared" si="3"/>
        <v>435859909</v>
      </c>
      <c r="I38" s="2">
        <f t="shared" si="3"/>
        <v>-99878707</v>
      </c>
      <c r="J38" s="2">
        <f t="shared" si="3"/>
        <v>-129009257</v>
      </c>
      <c r="K38" s="2">
        <f t="shared" si="3"/>
        <v>-15297554</v>
      </c>
      <c r="L38" s="2">
        <f t="shared" si="3"/>
        <v>-85870510</v>
      </c>
      <c r="M38" s="2">
        <f t="shared" si="3"/>
        <v>-439697385</v>
      </c>
      <c r="N38" s="2">
        <f t="shared" si="3"/>
        <v>-540865449</v>
      </c>
      <c r="O38" s="2">
        <f t="shared" si="3"/>
        <v>261336475</v>
      </c>
      <c r="P38" s="2">
        <f t="shared" si="3"/>
        <v>-55749475</v>
      </c>
      <c r="Q38" s="2">
        <f t="shared" si="3"/>
        <v>-242962769</v>
      </c>
      <c r="R38" s="2">
        <f t="shared" si="3"/>
        <v>-37375769</v>
      </c>
      <c r="S38" s="2">
        <f t="shared" si="3"/>
        <v>-63099109</v>
      </c>
      <c r="T38" s="2">
        <f t="shared" si="3"/>
        <v>103083751</v>
      </c>
      <c r="U38" s="2">
        <f t="shared" si="3"/>
        <v>168041320</v>
      </c>
      <c r="V38" s="2">
        <f t="shared" si="3"/>
        <v>208025962</v>
      </c>
      <c r="W38" s="2">
        <f t="shared" si="3"/>
        <v>-499224513</v>
      </c>
      <c r="X38" s="2">
        <f t="shared" si="3"/>
        <v>-1391464999</v>
      </c>
      <c r="Y38" s="2">
        <f t="shared" si="3"/>
        <v>892240486</v>
      </c>
      <c r="Z38" s="34">
        <f>+IF(X38&lt;&gt;0,+(Y38/X38)*100,0)</f>
        <v>-64.12238084617464</v>
      </c>
      <c r="AA38" s="35">
        <f>+AA17+AA27+AA36</f>
        <v>-1396761111</v>
      </c>
    </row>
    <row r="39" spans="1:27" ht="12.75">
      <c r="A39" s="23" t="s">
        <v>59</v>
      </c>
      <c r="B39" s="17"/>
      <c r="C39" s="32">
        <v>18249105</v>
      </c>
      <c r="D39" s="32"/>
      <c r="E39" s="33">
        <v>19875000</v>
      </c>
      <c r="F39" s="2">
        <v>77242062</v>
      </c>
      <c r="G39" s="2">
        <v>-31764218</v>
      </c>
      <c r="H39" s="2">
        <f>+G40+H60</f>
        <v>-485538895</v>
      </c>
      <c r="I39" s="2">
        <f>+H40+I60</f>
        <v>-55263277</v>
      </c>
      <c r="J39" s="2">
        <f>+G39</f>
        <v>-31764218</v>
      </c>
      <c r="K39" s="2">
        <f>+I40+K60</f>
        <v>-155141984</v>
      </c>
      <c r="L39" s="2">
        <f>+K40+L60</f>
        <v>-170439538</v>
      </c>
      <c r="M39" s="2">
        <f>+L40+M60</f>
        <v>-256310048</v>
      </c>
      <c r="N39" s="2">
        <f>+K39</f>
        <v>-155141984</v>
      </c>
      <c r="O39" s="2">
        <f>+M40+O60</f>
        <v>-696007433</v>
      </c>
      <c r="P39" s="2">
        <f>+O40+P60</f>
        <v>-434670958</v>
      </c>
      <c r="Q39" s="2">
        <f>+P40+Q60</f>
        <v>-490420433</v>
      </c>
      <c r="R39" s="2">
        <f>+O39</f>
        <v>-696007433</v>
      </c>
      <c r="S39" s="2">
        <f>+Q40+S60</f>
        <v>-733383202</v>
      </c>
      <c r="T39" s="2">
        <f>+S40+T60</f>
        <v>-796482311</v>
      </c>
      <c r="U39" s="2">
        <f>+T40+U60</f>
        <v>-693398560</v>
      </c>
      <c r="V39" s="2">
        <f>+S39</f>
        <v>-733383202</v>
      </c>
      <c r="W39" s="2">
        <f>+G39</f>
        <v>-31764218</v>
      </c>
      <c r="X39" s="2">
        <v>6436837</v>
      </c>
      <c r="Y39" s="2">
        <f>+W39-X39</f>
        <v>-38201055</v>
      </c>
      <c r="Z39" s="34">
        <f>+IF(X39&lt;&gt;0,+(Y39/X39)*100,0)</f>
        <v>-593.4755688236319</v>
      </c>
      <c r="AA39" s="35">
        <v>77242062</v>
      </c>
    </row>
    <row r="40" spans="1:27" ht="12.75">
      <c r="A40" s="41" t="s">
        <v>61</v>
      </c>
      <c r="B40" s="42" t="s">
        <v>60</v>
      </c>
      <c r="C40" s="43">
        <f>+C38+C39</f>
        <v>-977276222</v>
      </c>
      <c r="D40" s="43">
        <f aca="true" t="shared" si="4" ref="D40:AA40">+D38+D39</f>
        <v>0</v>
      </c>
      <c r="E40" s="44">
        <f t="shared" si="4"/>
        <v>-817509416</v>
      </c>
      <c r="F40" s="45">
        <f t="shared" si="4"/>
        <v>-1319519049</v>
      </c>
      <c r="G40" s="45">
        <f t="shared" si="4"/>
        <v>-496754677</v>
      </c>
      <c r="H40" s="45">
        <f t="shared" si="4"/>
        <v>-49678986</v>
      </c>
      <c r="I40" s="45">
        <f t="shared" si="4"/>
        <v>-155141984</v>
      </c>
      <c r="J40" s="45">
        <f>+I40</f>
        <v>-155141984</v>
      </c>
      <c r="K40" s="45">
        <f t="shared" si="4"/>
        <v>-170439538</v>
      </c>
      <c r="L40" s="45">
        <f t="shared" si="4"/>
        <v>-256310048</v>
      </c>
      <c r="M40" s="45">
        <f t="shared" si="4"/>
        <v>-696007433</v>
      </c>
      <c r="N40" s="45">
        <f>+M40</f>
        <v>-696007433</v>
      </c>
      <c r="O40" s="45">
        <f t="shared" si="4"/>
        <v>-434670958</v>
      </c>
      <c r="P40" s="45">
        <f t="shared" si="4"/>
        <v>-490420433</v>
      </c>
      <c r="Q40" s="45">
        <f t="shared" si="4"/>
        <v>-733383202</v>
      </c>
      <c r="R40" s="45">
        <f>+Q40</f>
        <v>-733383202</v>
      </c>
      <c r="S40" s="45">
        <f t="shared" si="4"/>
        <v>-796482311</v>
      </c>
      <c r="T40" s="45">
        <f t="shared" si="4"/>
        <v>-693398560</v>
      </c>
      <c r="U40" s="45">
        <f t="shared" si="4"/>
        <v>-525357240</v>
      </c>
      <c r="V40" s="45">
        <f>+U40</f>
        <v>-525357240</v>
      </c>
      <c r="W40" s="45">
        <f>+V40</f>
        <v>-525357240</v>
      </c>
      <c r="X40" s="45">
        <f t="shared" si="4"/>
        <v>-1385028162</v>
      </c>
      <c r="Y40" s="45">
        <f t="shared" si="4"/>
        <v>854039431</v>
      </c>
      <c r="Z40" s="46">
        <f>+IF(X40&lt;&gt;0,+(Y40/X40)*100,0)</f>
        <v>-61.662243009323014</v>
      </c>
      <c r="AA40" s="47">
        <f t="shared" si="4"/>
        <v>-1319519049</v>
      </c>
    </row>
    <row r="41" spans="1:27" ht="12.75">
      <c r="A41" s="48" t="s">
        <v>89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90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-31764218</v>
      </c>
      <c r="H60">
        <v>11215782</v>
      </c>
      <c r="I60">
        <v>-5584291</v>
      </c>
      <c r="J60">
        <v>-31764218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>
        <v>10497251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10497251</v>
      </c>
      <c r="Y6" s="20">
        <v>-10497251</v>
      </c>
      <c r="Z6" s="21">
        <v>-100</v>
      </c>
      <c r="AA6" s="22">
        <v>10497251</v>
      </c>
    </row>
    <row r="7" spans="1:27" ht="12.75">
      <c r="A7" s="23" t="s">
        <v>34</v>
      </c>
      <c r="B7" s="17"/>
      <c r="C7" s="18"/>
      <c r="D7" s="18"/>
      <c r="E7" s="19"/>
      <c r="F7" s="20">
        <v>18421430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18421430</v>
      </c>
      <c r="Y7" s="20">
        <v>-18421430</v>
      </c>
      <c r="Z7" s="21">
        <v>-100</v>
      </c>
      <c r="AA7" s="22">
        <v>18421430</v>
      </c>
    </row>
    <row r="8" spans="1:27" ht="12.75">
      <c r="A8" s="23" t="s">
        <v>35</v>
      </c>
      <c r="B8" s="17"/>
      <c r="C8" s="18"/>
      <c r="D8" s="18"/>
      <c r="E8" s="19"/>
      <c r="F8" s="20">
        <v>17913130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17913130</v>
      </c>
      <c r="Y8" s="20">
        <v>-17913130</v>
      </c>
      <c r="Z8" s="21">
        <v>-100</v>
      </c>
      <c r="AA8" s="22">
        <v>17913130</v>
      </c>
    </row>
    <row r="9" spans="1:27" ht="12.75">
      <c r="A9" s="23" t="s">
        <v>36</v>
      </c>
      <c r="B9" s="17" t="s">
        <v>6</v>
      </c>
      <c r="C9" s="18"/>
      <c r="D9" s="18"/>
      <c r="E9" s="19"/>
      <c r="F9" s="20">
        <v>286922000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286922000</v>
      </c>
      <c r="Y9" s="20">
        <v>-286922000</v>
      </c>
      <c r="Z9" s="21">
        <v>-100</v>
      </c>
      <c r="AA9" s="22">
        <v>286922000</v>
      </c>
    </row>
    <row r="10" spans="1:27" ht="12.75">
      <c r="A10" s="23" t="s">
        <v>37</v>
      </c>
      <c r="B10" s="17" t="s">
        <v>6</v>
      </c>
      <c r="C10" s="18"/>
      <c r="D10" s="18"/>
      <c r="E10" s="19"/>
      <c r="F10" s="20">
        <v>61893000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>
        <v>61893000</v>
      </c>
      <c r="Y10" s="20">
        <v>-61893000</v>
      </c>
      <c r="Z10" s="21">
        <v>-100</v>
      </c>
      <c r="AA10" s="22">
        <v>61893000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4125821</v>
      </c>
      <c r="D14" s="18"/>
      <c r="E14" s="19">
        <v>-305478662</v>
      </c>
      <c r="F14" s="20">
        <v>-321110673</v>
      </c>
      <c r="G14" s="20">
        <v>-25824514</v>
      </c>
      <c r="H14" s="20">
        <v>-28833365</v>
      </c>
      <c r="I14" s="20">
        <v>-25493443</v>
      </c>
      <c r="J14" s="20">
        <v>-80151322</v>
      </c>
      <c r="K14" s="20">
        <v>-21577854</v>
      </c>
      <c r="L14" s="20">
        <v>-18993531</v>
      </c>
      <c r="M14" s="20">
        <v>-27124454</v>
      </c>
      <c r="N14" s="20">
        <v>-67695839</v>
      </c>
      <c r="O14" s="20">
        <v>-23357145</v>
      </c>
      <c r="P14" s="20">
        <v>-22452561</v>
      </c>
      <c r="Q14" s="20">
        <v>220052</v>
      </c>
      <c r="R14" s="20">
        <v>-45589654</v>
      </c>
      <c r="S14" s="20">
        <v>-44242744</v>
      </c>
      <c r="T14" s="20">
        <v>-17179003</v>
      </c>
      <c r="U14" s="20"/>
      <c r="V14" s="20">
        <v>-61421747</v>
      </c>
      <c r="W14" s="20">
        <v>-254858562</v>
      </c>
      <c r="X14" s="20">
        <v>-321110673</v>
      </c>
      <c r="Y14" s="20">
        <v>66252111</v>
      </c>
      <c r="Z14" s="21">
        <v>-20.63</v>
      </c>
      <c r="AA14" s="22">
        <v>-321110673</v>
      </c>
    </row>
    <row r="15" spans="1:27" ht="12.75">
      <c r="A15" s="23" t="s">
        <v>42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4125821</v>
      </c>
      <c r="D17" s="26">
        <f>SUM(D6:D16)</f>
        <v>0</v>
      </c>
      <c r="E17" s="27">
        <f t="shared" si="0"/>
        <v>-305478662</v>
      </c>
      <c r="F17" s="28">
        <f t="shared" si="0"/>
        <v>74536138</v>
      </c>
      <c r="G17" s="28">
        <f t="shared" si="0"/>
        <v>-25824514</v>
      </c>
      <c r="H17" s="28">
        <f t="shared" si="0"/>
        <v>-28833365</v>
      </c>
      <c r="I17" s="28">
        <f t="shared" si="0"/>
        <v>-25493443</v>
      </c>
      <c r="J17" s="28">
        <f t="shared" si="0"/>
        <v>-80151322</v>
      </c>
      <c r="K17" s="28">
        <f t="shared" si="0"/>
        <v>-21577854</v>
      </c>
      <c r="L17" s="28">
        <f t="shared" si="0"/>
        <v>-18993531</v>
      </c>
      <c r="M17" s="28">
        <f t="shared" si="0"/>
        <v>-27124454</v>
      </c>
      <c r="N17" s="28">
        <f t="shared" si="0"/>
        <v>-67695839</v>
      </c>
      <c r="O17" s="28">
        <f t="shared" si="0"/>
        <v>-23357145</v>
      </c>
      <c r="P17" s="28">
        <f t="shared" si="0"/>
        <v>-22452561</v>
      </c>
      <c r="Q17" s="28">
        <f t="shared" si="0"/>
        <v>220052</v>
      </c>
      <c r="R17" s="28">
        <f t="shared" si="0"/>
        <v>-45589654</v>
      </c>
      <c r="S17" s="28">
        <f t="shared" si="0"/>
        <v>-44242744</v>
      </c>
      <c r="T17" s="28">
        <f t="shared" si="0"/>
        <v>-17179003</v>
      </c>
      <c r="U17" s="28">
        <f t="shared" si="0"/>
        <v>0</v>
      </c>
      <c r="V17" s="28">
        <f t="shared" si="0"/>
        <v>-61421747</v>
      </c>
      <c r="W17" s="28">
        <f t="shared" si="0"/>
        <v>-254858562</v>
      </c>
      <c r="X17" s="28">
        <f t="shared" si="0"/>
        <v>74536138</v>
      </c>
      <c r="Y17" s="28">
        <f t="shared" si="0"/>
        <v>-329394700</v>
      </c>
      <c r="Z17" s="29">
        <f>+IF(X17&lt;&gt;0,+(Y17/X17)*100,0)</f>
        <v>-441.9261700948337</v>
      </c>
      <c r="AA17" s="30">
        <f>SUM(AA6:AA16)</f>
        <v>74536138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>
        <v>577000</v>
      </c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>
        <v>577000</v>
      </c>
      <c r="Y21" s="36">
        <v>-577000</v>
      </c>
      <c r="Z21" s="37">
        <v>-100</v>
      </c>
      <c r="AA21" s="38">
        <v>577000</v>
      </c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>
        <v>-106003083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>
        <v>-106003083</v>
      </c>
      <c r="Y26" s="20">
        <v>106003083</v>
      </c>
      <c r="Z26" s="21">
        <v>-100</v>
      </c>
      <c r="AA26" s="22">
        <v>-106003083</v>
      </c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-105426083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-105426083</v>
      </c>
      <c r="Y27" s="28">
        <f t="shared" si="1"/>
        <v>105426083</v>
      </c>
      <c r="Z27" s="29">
        <f>+IF(X27&lt;&gt;0,+(Y27/X27)*100,0)</f>
        <v>-100</v>
      </c>
      <c r="AA27" s="30">
        <f>SUM(AA21:AA26)</f>
        <v>-105426083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/>
      <c r="D33" s="18"/>
      <c r="E33" s="19">
        <v>395000</v>
      </c>
      <c r="F33" s="20"/>
      <c r="G33" s="20">
        <v>-32916</v>
      </c>
      <c r="H33" s="36"/>
      <c r="I33" s="36"/>
      <c r="J33" s="36">
        <v>-32916</v>
      </c>
      <c r="K33" s="20"/>
      <c r="L33" s="20"/>
      <c r="M33" s="20"/>
      <c r="N33" s="20"/>
      <c r="O33" s="36"/>
      <c r="P33" s="36"/>
      <c r="Q33" s="36"/>
      <c r="R33" s="20"/>
      <c r="S33" s="20"/>
      <c r="T33" s="20"/>
      <c r="U33" s="20"/>
      <c r="V33" s="36"/>
      <c r="W33" s="36">
        <v>-32916</v>
      </c>
      <c r="X33" s="36">
        <v>395000</v>
      </c>
      <c r="Y33" s="20">
        <v>-427916</v>
      </c>
      <c r="Z33" s="21">
        <v>-108.33</v>
      </c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0</v>
      </c>
      <c r="D36" s="26">
        <f>SUM(D31:D35)</f>
        <v>0</v>
      </c>
      <c r="E36" s="27">
        <f t="shared" si="2"/>
        <v>395000</v>
      </c>
      <c r="F36" s="28">
        <f t="shared" si="2"/>
        <v>0</v>
      </c>
      <c r="G36" s="28">
        <f t="shared" si="2"/>
        <v>-32916</v>
      </c>
      <c r="H36" s="28">
        <f t="shared" si="2"/>
        <v>0</v>
      </c>
      <c r="I36" s="28">
        <f t="shared" si="2"/>
        <v>0</v>
      </c>
      <c r="J36" s="28">
        <f t="shared" si="2"/>
        <v>-32916</v>
      </c>
      <c r="K36" s="28">
        <f t="shared" si="2"/>
        <v>0</v>
      </c>
      <c r="L36" s="28">
        <f t="shared" si="2"/>
        <v>0</v>
      </c>
      <c r="M36" s="28">
        <f t="shared" si="2"/>
        <v>0</v>
      </c>
      <c r="N36" s="28">
        <f t="shared" si="2"/>
        <v>0</v>
      </c>
      <c r="O36" s="28">
        <f t="shared" si="2"/>
        <v>0</v>
      </c>
      <c r="P36" s="28">
        <f t="shared" si="2"/>
        <v>0</v>
      </c>
      <c r="Q36" s="28">
        <f t="shared" si="2"/>
        <v>0</v>
      </c>
      <c r="R36" s="28">
        <f t="shared" si="2"/>
        <v>0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-32916</v>
      </c>
      <c r="X36" s="28">
        <f t="shared" si="2"/>
        <v>395000</v>
      </c>
      <c r="Y36" s="28">
        <f t="shared" si="2"/>
        <v>-427916</v>
      </c>
      <c r="Z36" s="29">
        <f>+IF(X36&lt;&gt;0,+(Y36/X36)*100,0)</f>
        <v>-108.33316455696203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4125821</v>
      </c>
      <c r="D38" s="32">
        <f>+D17+D27+D36</f>
        <v>0</v>
      </c>
      <c r="E38" s="33">
        <f t="shared" si="3"/>
        <v>-305083662</v>
      </c>
      <c r="F38" s="2">
        <f t="shared" si="3"/>
        <v>-30889945</v>
      </c>
      <c r="G38" s="2">
        <f t="shared" si="3"/>
        <v>-25857430</v>
      </c>
      <c r="H38" s="2">
        <f t="shared" si="3"/>
        <v>-28833365</v>
      </c>
      <c r="I38" s="2">
        <f t="shared" si="3"/>
        <v>-25493443</v>
      </c>
      <c r="J38" s="2">
        <f t="shared" si="3"/>
        <v>-80184238</v>
      </c>
      <c r="K38" s="2">
        <f t="shared" si="3"/>
        <v>-21577854</v>
      </c>
      <c r="L38" s="2">
        <f t="shared" si="3"/>
        <v>-18993531</v>
      </c>
      <c r="M38" s="2">
        <f t="shared" si="3"/>
        <v>-27124454</v>
      </c>
      <c r="N38" s="2">
        <f t="shared" si="3"/>
        <v>-67695839</v>
      </c>
      <c r="O38" s="2">
        <f t="shared" si="3"/>
        <v>-23357145</v>
      </c>
      <c r="P38" s="2">
        <f t="shared" si="3"/>
        <v>-22452561</v>
      </c>
      <c r="Q38" s="2">
        <f t="shared" si="3"/>
        <v>220052</v>
      </c>
      <c r="R38" s="2">
        <f t="shared" si="3"/>
        <v>-45589654</v>
      </c>
      <c r="S38" s="2">
        <f t="shared" si="3"/>
        <v>-44242744</v>
      </c>
      <c r="T38" s="2">
        <f t="shared" si="3"/>
        <v>-17179003</v>
      </c>
      <c r="U38" s="2">
        <f t="shared" si="3"/>
        <v>0</v>
      </c>
      <c r="V38" s="2">
        <f t="shared" si="3"/>
        <v>-61421747</v>
      </c>
      <c r="W38" s="2">
        <f t="shared" si="3"/>
        <v>-254891478</v>
      </c>
      <c r="X38" s="2">
        <f t="shared" si="3"/>
        <v>-30494945</v>
      </c>
      <c r="Y38" s="2">
        <f t="shared" si="3"/>
        <v>-224396533</v>
      </c>
      <c r="Z38" s="34">
        <f>+IF(X38&lt;&gt;0,+(Y38/X38)*100,0)</f>
        <v>735.8482955125841</v>
      </c>
      <c r="AA38" s="35">
        <f>+AA17+AA27+AA36</f>
        <v>-30889945</v>
      </c>
    </row>
    <row r="39" spans="1:27" ht="12.75">
      <c r="A39" s="23" t="s">
        <v>59</v>
      </c>
      <c r="B39" s="17"/>
      <c r="C39" s="32">
        <v>1</v>
      </c>
      <c r="D39" s="32"/>
      <c r="E39" s="33">
        <v>8174566</v>
      </c>
      <c r="F39" s="2">
        <v>8174566</v>
      </c>
      <c r="G39" s="2"/>
      <c r="H39" s="2">
        <f>+G40+H60</f>
        <v>-25857430</v>
      </c>
      <c r="I39" s="2">
        <f>+H40+I60</f>
        <v>-54690795</v>
      </c>
      <c r="J39" s="2">
        <f>+G39</f>
        <v>0</v>
      </c>
      <c r="K39" s="2">
        <f>+I40+K60</f>
        <v>-80184238</v>
      </c>
      <c r="L39" s="2">
        <f>+K40+L60</f>
        <v>-101762092</v>
      </c>
      <c r="M39" s="2">
        <f>+L40+M60</f>
        <v>-120755623</v>
      </c>
      <c r="N39" s="2">
        <f>+K39</f>
        <v>-80184238</v>
      </c>
      <c r="O39" s="2">
        <f>+M40+O60</f>
        <v>-147880077</v>
      </c>
      <c r="P39" s="2">
        <f>+O40+P60</f>
        <v>-171237222</v>
      </c>
      <c r="Q39" s="2">
        <f>+P40+Q60</f>
        <v>-193689783</v>
      </c>
      <c r="R39" s="2">
        <f>+O39</f>
        <v>-147880077</v>
      </c>
      <c r="S39" s="2">
        <f>+Q40+S60</f>
        <v>-193469731</v>
      </c>
      <c r="T39" s="2">
        <f>+S40+T60</f>
        <v>-237712475</v>
      </c>
      <c r="U39" s="2">
        <f>+T40+U60</f>
        <v>-254891478</v>
      </c>
      <c r="V39" s="2">
        <f>+S39</f>
        <v>-193469731</v>
      </c>
      <c r="W39" s="2">
        <f>+G39</f>
        <v>0</v>
      </c>
      <c r="X39" s="2">
        <v>681217</v>
      </c>
      <c r="Y39" s="2">
        <f>+W39-X39</f>
        <v>-681217</v>
      </c>
      <c r="Z39" s="34">
        <f>+IF(X39&lt;&gt;0,+(Y39/X39)*100,0)</f>
        <v>-100</v>
      </c>
      <c r="AA39" s="35">
        <v>8174566</v>
      </c>
    </row>
    <row r="40" spans="1:27" ht="12.75">
      <c r="A40" s="41" t="s">
        <v>61</v>
      </c>
      <c r="B40" s="42" t="s">
        <v>60</v>
      </c>
      <c r="C40" s="43">
        <f>+C38+C39</f>
        <v>4125822</v>
      </c>
      <c r="D40" s="43">
        <f aca="true" t="shared" si="4" ref="D40:AA40">+D38+D39</f>
        <v>0</v>
      </c>
      <c r="E40" s="44">
        <f t="shared" si="4"/>
        <v>-296909096</v>
      </c>
      <c r="F40" s="45">
        <f t="shared" si="4"/>
        <v>-22715379</v>
      </c>
      <c r="G40" s="45">
        <f t="shared" si="4"/>
        <v>-25857430</v>
      </c>
      <c r="H40" s="45">
        <f t="shared" si="4"/>
        <v>-54690795</v>
      </c>
      <c r="I40" s="45">
        <f t="shared" si="4"/>
        <v>-80184238</v>
      </c>
      <c r="J40" s="45">
        <f>+I40</f>
        <v>-80184238</v>
      </c>
      <c r="K40" s="45">
        <f t="shared" si="4"/>
        <v>-101762092</v>
      </c>
      <c r="L40" s="45">
        <f t="shared" si="4"/>
        <v>-120755623</v>
      </c>
      <c r="M40" s="45">
        <f t="shared" si="4"/>
        <v>-147880077</v>
      </c>
      <c r="N40" s="45">
        <f>+M40</f>
        <v>-147880077</v>
      </c>
      <c r="O40" s="45">
        <f t="shared" si="4"/>
        <v>-171237222</v>
      </c>
      <c r="P40" s="45">
        <f t="shared" si="4"/>
        <v>-193689783</v>
      </c>
      <c r="Q40" s="45">
        <f t="shared" si="4"/>
        <v>-193469731</v>
      </c>
      <c r="R40" s="45">
        <f>+Q40</f>
        <v>-193469731</v>
      </c>
      <c r="S40" s="45">
        <f t="shared" si="4"/>
        <v>-237712475</v>
      </c>
      <c r="T40" s="45">
        <f t="shared" si="4"/>
        <v>-254891478</v>
      </c>
      <c r="U40" s="45">
        <f t="shared" si="4"/>
        <v>-254891478</v>
      </c>
      <c r="V40" s="45">
        <f>+U40</f>
        <v>-254891478</v>
      </c>
      <c r="W40" s="45">
        <f>+V40</f>
        <v>-254891478</v>
      </c>
      <c r="X40" s="45">
        <f t="shared" si="4"/>
        <v>-29813728</v>
      </c>
      <c r="Y40" s="45">
        <f t="shared" si="4"/>
        <v>-225077750</v>
      </c>
      <c r="Z40" s="46">
        <f>+IF(X40&lt;&gt;0,+(Y40/X40)*100,0)</f>
        <v>754.9466809383919</v>
      </c>
      <c r="AA40" s="47">
        <f t="shared" si="4"/>
        <v>-22715379</v>
      </c>
    </row>
    <row r="41" spans="1:27" ht="12.75">
      <c r="A41" s="48" t="s">
        <v>89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90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>
        <v>101160000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101160000</v>
      </c>
      <c r="Y6" s="20">
        <v>-101160000</v>
      </c>
      <c r="Z6" s="21">
        <v>-100</v>
      </c>
      <c r="AA6" s="22">
        <v>101160000</v>
      </c>
    </row>
    <row r="7" spans="1:27" ht="12.75">
      <c r="A7" s="23" t="s">
        <v>34</v>
      </c>
      <c r="B7" s="17"/>
      <c r="C7" s="18"/>
      <c r="D7" s="18"/>
      <c r="E7" s="19"/>
      <c r="F7" s="20">
        <v>555728444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555728444</v>
      </c>
      <c r="Y7" s="20">
        <v>-555728444</v>
      </c>
      <c r="Z7" s="21">
        <v>-100</v>
      </c>
      <c r="AA7" s="22">
        <v>555728444</v>
      </c>
    </row>
    <row r="8" spans="1:27" ht="12.75">
      <c r="A8" s="23" t="s">
        <v>35</v>
      </c>
      <c r="B8" s="17"/>
      <c r="C8" s="18"/>
      <c r="D8" s="18"/>
      <c r="E8" s="19"/>
      <c r="F8" s="20">
        <v>61186167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61186167</v>
      </c>
      <c r="Y8" s="20">
        <v>-61186167</v>
      </c>
      <c r="Z8" s="21">
        <v>-100</v>
      </c>
      <c r="AA8" s="22">
        <v>61186167</v>
      </c>
    </row>
    <row r="9" spans="1:27" ht="12.75">
      <c r="A9" s="23" t="s">
        <v>36</v>
      </c>
      <c r="B9" s="17" t="s">
        <v>6</v>
      </c>
      <c r="C9" s="18"/>
      <c r="D9" s="18"/>
      <c r="E9" s="19"/>
      <c r="F9" s="20">
        <v>417239751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417239751</v>
      </c>
      <c r="Y9" s="20">
        <v>-417239751</v>
      </c>
      <c r="Z9" s="21">
        <v>-100</v>
      </c>
      <c r="AA9" s="22">
        <v>417239751</v>
      </c>
    </row>
    <row r="10" spans="1:27" ht="12.75">
      <c r="A10" s="23" t="s">
        <v>37</v>
      </c>
      <c r="B10" s="17" t="s">
        <v>6</v>
      </c>
      <c r="C10" s="18"/>
      <c r="D10" s="18"/>
      <c r="E10" s="19"/>
      <c r="F10" s="20">
        <v>89549850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>
        <v>89549850</v>
      </c>
      <c r="Y10" s="20">
        <v>-89549850</v>
      </c>
      <c r="Z10" s="21">
        <v>-100</v>
      </c>
      <c r="AA10" s="22">
        <v>89549850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-846462467</v>
      </c>
      <c r="D14" s="18"/>
      <c r="E14" s="19">
        <v>-1056420309</v>
      </c>
      <c r="F14" s="20">
        <v>-1010611572</v>
      </c>
      <c r="G14" s="20">
        <v>-46614414</v>
      </c>
      <c r="H14" s="20">
        <v>-58053068</v>
      </c>
      <c r="I14" s="20">
        <v>-104703276</v>
      </c>
      <c r="J14" s="20">
        <v>-209370758</v>
      </c>
      <c r="K14" s="20">
        <v>-37199253</v>
      </c>
      <c r="L14" s="20">
        <v>-63715867</v>
      </c>
      <c r="M14" s="20">
        <v>-45247907</v>
      </c>
      <c r="N14" s="20">
        <v>-146163027</v>
      </c>
      <c r="O14" s="20">
        <v>-50476296</v>
      </c>
      <c r="P14" s="20">
        <v>-50796130</v>
      </c>
      <c r="Q14" s="20">
        <v>-108660606</v>
      </c>
      <c r="R14" s="20">
        <v>-209933032</v>
      </c>
      <c r="S14" s="20">
        <v>-42244539</v>
      </c>
      <c r="T14" s="20">
        <v>-55121276</v>
      </c>
      <c r="U14" s="20">
        <v>-68050061</v>
      </c>
      <c r="V14" s="20">
        <v>-165415876</v>
      </c>
      <c r="W14" s="20">
        <v>-730882693</v>
      </c>
      <c r="X14" s="20">
        <v>-1010611572</v>
      </c>
      <c r="Y14" s="20">
        <v>279728879</v>
      </c>
      <c r="Z14" s="21">
        <v>-27.68</v>
      </c>
      <c r="AA14" s="22">
        <v>-1010611572</v>
      </c>
    </row>
    <row r="15" spans="1:27" ht="12.75">
      <c r="A15" s="23" t="s">
        <v>42</v>
      </c>
      <c r="B15" s="17"/>
      <c r="C15" s="18">
        <v>-11287372</v>
      </c>
      <c r="D15" s="18"/>
      <c r="E15" s="19">
        <v>-14658315</v>
      </c>
      <c r="F15" s="20">
        <v>-14658314</v>
      </c>
      <c r="G15" s="20">
        <v>-342887</v>
      </c>
      <c r="H15" s="20">
        <v>-167384</v>
      </c>
      <c r="I15" s="20">
        <v>-1939731</v>
      </c>
      <c r="J15" s="20">
        <v>-2450002</v>
      </c>
      <c r="K15" s="20"/>
      <c r="L15" s="20"/>
      <c r="M15" s="20"/>
      <c r="N15" s="20"/>
      <c r="O15" s="20">
        <v>-1780292</v>
      </c>
      <c r="P15" s="20"/>
      <c r="Q15" s="20">
        <v>-1777786</v>
      </c>
      <c r="R15" s="20">
        <v>-3558078</v>
      </c>
      <c r="S15" s="20">
        <v>-1969148</v>
      </c>
      <c r="T15" s="20">
        <v>-1092050</v>
      </c>
      <c r="U15" s="20">
        <v>-1774994</v>
      </c>
      <c r="V15" s="20">
        <v>-4836192</v>
      </c>
      <c r="W15" s="20">
        <v>-10844272</v>
      </c>
      <c r="X15" s="20">
        <v>-14658314</v>
      </c>
      <c r="Y15" s="20">
        <v>3814042</v>
      </c>
      <c r="Z15" s="21">
        <v>-26.02</v>
      </c>
      <c r="AA15" s="22">
        <v>-14658314</v>
      </c>
    </row>
    <row r="16" spans="1:27" ht="12.75">
      <c r="A16" s="23" t="s">
        <v>43</v>
      </c>
      <c r="B16" s="17" t="s">
        <v>6</v>
      </c>
      <c r="C16" s="18">
        <v>-25758989</v>
      </c>
      <c r="D16" s="18"/>
      <c r="E16" s="19">
        <v>-36021812</v>
      </c>
      <c r="F16" s="20">
        <v>-39960732</v>
      </c>
      <c r="G16" s="20">
        <v>-951660</v>
      </c>
      <c r="H16" s="20">
        <v>-1614239</v>
      </c>
      <c r="I16" s="20">
        <v>-1249524</v>
      </c>
      <c r="J16" s="20">
        <v>-3815423</v>
      </c>
      <c r="K16" s="20">
        <v>-537036</v>
      </c>
      <c r="L16" s="20">
        <v>-641015</v>
      </c>
      <c r="M16" s="20">
        <v>-770281</v>
      </c>
      <c r="N16" s="20">
        <v>-1948332</v>
      </c>
      <c r="O16" s="20">
        <v>-7826743</v>
      </c>
      <c r="P16" s="20">
        <v>-3159923</v>
      </c>
      <c r="Q16" s="20">
        <v>-4353104</v>
      </c>
      <c r="R16" s="20">
        <v>-15339770</v>
      </c>
      <c r="S16" s="20">
        <v>-1114075</v>
      </c>
      <c r="T16" s="20">
        <v>-365927</v>
      </c>
      <c r="U16" s="20">
        <v>-8012599</v>
      </c>
      <c r="V16" s="20">
        <v>-9492601</v>
      </c>
      <c r="W16" s="20">
        <v>-30596126</v>
      </c>
      <c r="X16" s="20">
        <v>-39960732</v>
      </c>
      <c r="Y16" s="20">
        <v>9364606</v>
      </c>
      <c r="Z16" s="21">
        <v>-23.43</v>
      </c>
      <c r="AA16" s="22">
        <v>-39960732</v>
      </c>
    </row>
    <row r="17" spans="1:27" ht="12.75">
      <c r="A17" s="24" t="s">
        <v>44</v>
      </c>
      <c r="B17" s="25"/>
      <c r="C17" s="26">
        <f aca="true" t="shared" si="0" ref="C17:Y17">SUM(C6:C16)</f>
        <v>-883508828</v>
      </c>
      <c r="D17" s="26">
        <f>SUM(D6:D16)</f>
        <v>0</v>
      </c>
      <c r="E17" s="27">
        <f t="shared" si="0"/>
        <v>-1107100436</v>
      </c>
      <c r="F17" s="28">
        <f t="shared" si="0"/>
        <v>159633594</v>
      </c>
      <c r="G17" s="28">
        <f t="shared" si="0"/>
        <v>-47908961</v>
      </c>
      <c r="H17" s="28">
        <f t="shared" si="0"/>
        <v>-59834691</v>
      </c>
      <c r="I17" s="28">
        <f t="shared" si="0"/>
        <v>-107892531</v>
      </c>
      <c r="J17" s="28">
        <f t="shared" si="0"/>
        <v>-215636183</v>
      </c>
      <c r="K17" s="28">
        <f t="shared" si="0"/>
        <v>-37736289</v>
      </c>
      <c r="L17" s="28">
        <f t="shared" si="0"/>
        <v>-64356882</v>
      </c>
      <c r="M17" s="28">
        <f t="shared" si="0"/>
        <v>-46018188</v>
      </c>
      <c r="N17" s="28">
        <f t="shared" si="0"/>
        <v>-148111359</v>
      </c>
      <c r="O17" s="28">
        <f t="shared" si="0"/>
        <v>-60083331</v>
      </c>
      <c r="P17" s="28">
        <f t="shared" si="0"/>
        <v>-53956053</v>
      </c>
      <c r="Q17" s="28">
        <f t="shared" si="0"/>
        <v>-114791496</v>
      </c>
      <c r="R17" s="28">
        <f t="shared" si="0"/>
        <v>-228830880</v>
      </c>
      <c r="S17" s="28">
        <f t="shared" si="0"/>
        <v>-45327762</v>
      </c>
      <c r="T17" s="28">
        <f t="shared" si="0"/>
        <v>-56579253</v>
      </c>
      <c r="U17" s="28">
        <f t="shared" si="0"/>
        <v>-77837654</v>
      </c>
      <c r="V17" s="28">
        <f t="shared" si="0"/>
        <v>-179744669</v>
      </c>
      <c r="W17" s="28">
        <f t="shared" si="0"/>
        <v>-772323091</v>
      </c>
      <c r="X17" s="28">
        <f t="shared" si="0"/>
        <v>159633594</v>
      </c>
      <c r="Y17" s="28">
        <f t="shared" si="0"/>
        <v>-931956685</v>
      </c>
      <c r="Z17" s="29">
        <f>+IF(X17&lt;&gt;0,+(Y17/X17)*100,0)</f>
        <v>-583.8098746307747</v>
      </c>
      <c r="AA17" s="30">
        <f>SUM(AA6:AA16)</f>
        <v>159633594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>
        <v>2500000</v>
      </c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>
        <v>2500000</v>
      </c>
      <c r="Y21" s="36">
        <v>-2500000</v>
      </c>
      <c r="Z21" s="37">
        <v>-100</v>
      </c>
      <c r="AA21" s="38">
        <v>2500000</v>
      </c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>
        <v>-32513023</v>
      </c>
      <c r="D24" s="18"/>
      <c r="E24" s="19">
        <v>45634400</v>
      </c>
      <c r="F24" s="20"/>
      <c r="G24" s="20">
        <v>358416</v>
      </c>
      <c r="H24" s="20">
        <v>20000000</v>
      </c>
      <c r="I24" s="20">
        <v>10000000</v>
      </c>
      <c r="J24" s="20">
        <v>30358416</v>
      </c>
      <c r="K24" s="20">
        <v>-30000000</v>
      </c>
      <c r="L24" s="20"/>
      <c r="M24" s="20"/>
      <c r="N24" s="20">
        <v>-30000000</v>
      </c>
      <c r="O24" s="20">
        <v>-7715</v>
      </c>
      <c r="P24" s="20">
        <v>-5308</v>
      </c>
      <c r="Q24" s="20">
        <v>13023</v>
      </c>
      <c r="R24" s="20"/>
      <c r="S24" s="20"/>
      <c r="T24" s="20"/>
      <c r="U24" s="20"/>
      <c r="V24" s="20"/>
      <c r="W24" s="20">
        <v>358416</v>
      </c>
      <c r="X24" s="20">
        <v>45634400</v>
      </c>
      <c r="Y24" s="20">
        <v>-45275984</v>
      </c>
      <c r="Z24" s="21">
        <v>-99.21</v>
      </c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>
        <v>142567526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>
        <v>142567526</v>
      </c>
      <c r="Y26" s="20">
        <v>-142567526</v>
      </c>
      <c r="Z26" s="21">
        <v>-100</v>
      </c>
      <c r="AA26" s="22">
        <v>142567526</v>
      </c>
    </row>
    <row r="27" spans="1:27" ht="12.75">
      <c r="A27" s="24" t="s">
        <v>51</v>
      </c>
      <c r="B27" s="25"/>
      <c r="C27" s="26">
        <f aca="true" t="shared" si="1" ref="C27:Y27">SUM(C21:C26)</f>
        <v>-32513023</v>
      </c>
      <c r="D27" s="26">
        <f>SUM(D21:D26)</f>
        <v>0</v>
      </c>
      <c r="E27" s="27">
        <f t="shared" si="1"/>
        <v>45634400</v>
      </c>
      <c r="F27" s="28">
        <f t="shared" si="1"/>
        <v>145067526</v>
      </c>
      <c r="G27" s="28">
        <f t="shared" si="1"/>
        <v>358416</v>
      </c>
      <c r="H27" s="28">
        <f t="shared" si="1"/>
        <v>20000000</v>
      </c>
      <c r="I27" s="28">
        <f t="shared" si="1"/>
        <v>10000000</v>
      </c>
      <c r="J27" s="28">
        <f t="shared" si="1"/>
        <v>30358416</v>
      </c>
      <c r="K27" s="28">
        <f t="shared" si="1"/>
        <v>-30000000</v>
      </c>
      <c r="L27" s="28">
        <f t="shared" si="1"/>
        <v>0</v>
      </c>
      <c r="M27" s="28">
        <f t="shared" si="1"/>
        <v>0</v>
      </c>
      <c r="N27" s="28">
        <f t="shared" si="1"/>
        <v>-30000000</v>
      </c>
      <c r="O27" s="28">
        <f t="shared" si="1"/>
        <v>-7715</v>
      </c>
      <c r="P27" s="28">
        <f t="shared" si="1"/>
        <v>-5308</v>
      </c>
      <c r="Q27" s="28">
        <f t="shared" si="1"/>
        <v>13023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358416</v>
      </c>
      <c r="X27" s="28">
        <f t="shared" si="1"/>
        <v>190701926</v>
      </c>
      <c r="Y27" s="28">
        <f t="shared" si="1"/>
        <v>-190343510</v>
      </c>
      <c r="Z27" s="29">
        <f>+IF(X27&lt;&gt;0,+(Y27/X27)*100,0)</f>
        <v>-99.81205433656712</v>
      </c>
      <c r="AA27" s="30">
        <f>SUM(AA21:AA26)</f>
        <v>145067526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>
        <v>20000000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20000000</v>
      </c>
      <c r="Y32" s="20">
        <v>-20000000</v>
      </c>
      <c r="Z32" s="21">
        <v>-100</v>
      </c>
      <c r="AA32" s="22">
        <v>20000000</v>
      </c>
    </row>
    <row r="33" spans="1:27" ht="12.75">
      <c r="A33" s="23" t="s">
        <v>55</v>
      </c>
      <c r="B33" s="17"/>
      <c r="C33" s="18"/>
      <c r="D33" s="18"/>
      <c r="E33" s="19">
        <v>29058463</v>
      </c>
      <c r="F33" s="20"/>
      <c r="G33" s="20"/>
      <c r="H33" s="36"/>
      <c r="I33" s="36"/>
      <c r="J33" s="36"/>
      <c r="K33" s="20"/>
      <c r="L33" s="20"/>
      <c r="M33" s="20"/>
      <c r="N33" s="20"/>
      <c r="O33" s="36"/>
      <c r="P33" s="36">
        <v>2200</v>
      </c>
      <c r="Q33" s="36">
        <v>-2200</v>
      </c>
      <c r="R33" s="20"/>
      <c r="S33" s="20"/>
      <c r="T33" s="20"/>
      <c r="U33" s="20"/>
      <c r="V33" s="36"/>
      <c r="W33" s="36"/>
      <c r="X33" s="36">
        <v>29058463</v>
      </c>
      <c r="Y33" s="20">
        <v>-29058463</v>
      </c>
      <c r="Z33" s="21">
        <v>-100</v>
      </c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>
        <v>324045</v>
      </c>
      <c r="F35" s="20">
        <v>324045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>
        <v>324045</v>
      </c>
      <c r="Y35" s="20">
        <v>-324045</v>
      </c>
      <c r="Z35" s="21">
        <v>-100</v>
      </c>
      <c r="AA35" s="22">
        <v>324045</v>
      </c>
    </row>
    <row r="36" spans="1:27" ht="12.75">
      <c r="A36" s="24" t="s">
        <v>57</v>
      </c>
      <c r="B36" s="25"/>
      <c r="C36" s="26">
        <f aca="true" t="shared" si="2" ref="C36:Y36">SUM(C31:C35)</f>
        <v>0</v>
      </c>
      <c r="D36" s="26">
        <f>SUM(D31:D35)</f>
        <v>0</v>
      </c>
      <c r="E36" s="27">
        <f t="shared" si="2"/>
        <v>29382508</v>
      </c>
      <c r="F36" s="28">
        <f t="shared" si="2"/>
        <v>20324045</v>
      </c>
      <c r="G36" s="28">
        <f t="shared" si="2"/>
        <v>0</v>
      </c>
      <c r="H36" s="28">
        <f t="shared" si="2"/>
        <v>0</v>
      </c>
      <c r="I36" s="28">
        <f t="shared" si="2"/>
        <v>0</v>
      </c>
      <c r="J36" s="28">
        <f t="shared" si="2"/>
        <v>0</v>
      </c>
      <c r="K36" s="28">
        <f t="shared" si="2"/>
        <v>0</v>
      </c>
      <c r="L36" s="28">
        <f t="shared" si="2"/>
        <v>0</v>
      </c>
      <c r="M36" s="28">
        <f t="shared" si="2"/>
        <v>0</v>
      </c>
      <c r="N36" s="28">
        <f t="shared" si="2"/>
        <v>0</v>
      </c>
      <c r="O36" s="28">
        <f t="shared" si="2"/>
        <v>0</v>
      </c>
      <c r="P36" s="28">
        <f t="shared" si="2"/>
        <v>2200</v>
      </c>
      <c r="Q36" s="28">
        <f t="shared" si="2"/>
        <v>-2200</v>
      </c>
      <c r="R36" s="28">
        <f t="shared" si="2"/>
        <v>0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0</v>
      </c>
      <c r="X36" s="28">
        <f t="shared" si="2"/>
        <v>49382508</v>
      </c>
      <c r="Y36" s="28">
        <f t="shared" si="2"/>
        <v>-49382508</v>
      </c>
      <c r="Z36" s="29">
        <f>+IF(X36&lt;&gt;0,+(Y36/X36)*100,0)</f>
        <v>-100</v>
      </c>
      <c r="AA36" s="30">
        <f>SUM(AA31:AA35)</f>
        <v>20324045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-916021851</v>
      </c>
      <c r="D38" s="32">
        <f>+D17+D27+D36</f>
        <v>0</v>
      </c>
      <c r="E38" s="33">
        <f t="shared" si="3"/>
        <v>-1032083528</v>
      </c>
      <c r="F38" s="2">
        <f t="shared" si="3"/>
        <v>325025165</v>
      </c>
      <c r="G38" s="2">
        <f t="shared" si="3"/>
        <v>-47550545</v>
      </c>
      <c r="H38" s="2">
        <f t="shared" si="3"/>
        <v>-39834691</v>
      </c>
      <c r="I38" s="2">
        <f t="shared" si="3"/>
        <v>-97892531</v>
      </c>
      <c r="J38" s="2">
        <f t="shared" si="3"/>
        <v>-185277767</v>
      </c>
      <c r="K38" s="2">
        <f t="shared" si="3"/>
        <v>-67736289</v>
      </c>
      <c r="L38" s="2">
        <f t="shared" si="3"/>
        <v>-64356882</v>
      </c>
      <c r="M38" s="2">
        <f t="shared" si="3"/>
        <v>-46018188</v>
      </c>
      <c r="N38" s="2">
        <f t="shared" si="3"/>
        <v>-178111359</v>
      </c>
      <c r="O38" s="2">
        <f t="shared" si="3"/>
        <v>-60091046</v>
      </c>
      <c r="P38" s="2">
        <f t="shared" si="3"/>
        <v>-53959161</v>
      </c>
      <c r="Q38" s="2">
        <f t="shared" si="3"/>
        <v>-114780673</v>
      </c>
      <c r="R38" s="2">
        <f t="shared" si="3"/>
        <v>-228830880</v>
      </c>
      <c r="S38" s="2">
        <f t="shared" si="3"/>
        <v>-45327762</v>
      </c>
      <c r="T38" s="2">
        <f t="shared" si="3"/>
        <v>-56579253</v>
      </c>
      <c r="U38" s="2">
        <f t="shared" si="3"/>
        <v>-77837654</v>
      </c>
      <c r="V38" s="2">
        <f t="shared" si="3"/>
        <v>-179744669</v>
      </c>
      <c r="W38" s="2">
        <f t="shared" si="3"/>
        <v>-771964675</v>
      </c>
      <c r="X38" s="2">
        <f t="shared" si="3"/>
        <v>399718028</v>
      </c>
      <c r="Y38" s="2">
        <f t="shared" si="3"/>
        <v>-1171682703</v>
      </c>
      <c r="Z38" s="34">
        <f>+IF(X38&lt;&gt;0,+(Y38/X38)*100,0)</f>
        <v>-293.12730998462746</v>
      </c>
      <c r="AA38" s="35">
        <f>+AA17+AA27+AA36</f>
        <v>325025165</v>
      </c>
    </row>
    <row r="39" spans="1:27" ht="12.75">
      <c r="A39" s="23" t="s">
        <v>59</v>
      </c>
      <c r="B39" s="17"/>
      <c r="C39" s="32">
        <v>7490665</v>
      </c>
      <c r="D39" s="32"/>
      <c r="E39" s="33">
        <v>11457490</v>
      </c>
      <c r="F39" s="2">
        <v>31340311</v>
      </c>
      <c r="G39" s="2"/>
      <c r="H39" s="2">
        <f>+G40+H60</f>
        <v>-47550545</v>
      </c>
      <c r="I39" s="2">
        <f>+H40+I60</f>
        <v>-87385236</v>
      </c>
      <c r="J39" s="2">
        <f>+G39</f>
        <v>0</v>
      </c>
      <c r="K39" s="2">
        <f>+I40+K60</f>
        <v>-185277767</v>
      </c>
      <c r="L39" s="2">
        <f>+K40+L60</f>
        <v>-253014056</v>
      </c>
      <c r="M39" s="2">
        <f>+L40+M60</f>
        <v>-317370938</v>
      </c>
      <c r="N39" s="2">
        <f>+K39</f>
        <v>-185277767</v>
      </c>
      <c r="O39" s="2">
        <f>+M40+O60</f>
        <v>-363389126</v>
      </c>
      <c r="P39" s="2">
        <f>+O40+P60</f>
        <v>-423480172</v>
      </c>
      <c r="Q39" s="2">
        <f>+P40+Q60</f>
        <v>-477439333</v>
      </c>
      <c r="R39" s="2">
        <f>+O39</f>
        <v>-363389126</v>
      </c>
      <c r="S39" s="2">
        <f>+Q40+S60</f>
        <v>-592220006</v>
      </c>
      <c r="T39" s="2">
        <f>+S40+T60</f>
        <v>-637547768</v>
      </c>
      <c r="U39" s="2">
        <f>+T40+U60</f>
        <v>-694127021</v>
      </c>
      <c r="V39" s="2">
        <f>+S39</f>
        <v>-592220006</v>
      </c>
      <c r="W39" s="2">
        <f>+G39</f>
        <v>0</v>
      </c>
      <c r="X39" s="2">
        <v>2611693</v>
      </c>
      <c r="Y39" s="2">
        <f>+W39-X39</f>
        <v>-2611693</v>
      </c>
      <c r="Z39" s="34">
        <f>+IF(X39&lt;&gt;0,+(Y39/X39)*100,0)</f>
        <v>-100</v>
      </c>
      <c r="AA39" s="35">
        <v>31340311</v>
      </c>
    </row>
    <row r="40" spans="1:27" ht="12.75">
      <c r="A40" s="41" t="s">
        <v>61</v>
      </c>
      <c r="B40" s="42" t="s">
        <v>60</v>
      </c>
      <c r="C40" s="43">
        <f>+C38+C39</f>
        <v>-908531186</v>
      </c>
      <c r="D40" s="43">
        <f aca="true" t="shared" si="4" ref="D40:AA40">+D38+D39</f>
        <v>0</v>
      </c>
      <c r="E40" s="44">
        <f t="shared" si="4"/>
        <v>-1020626038</v>
      </c>
      <c r="F40" s="45">
        <f t="shared" si="4"/>
        <v>356365476</v>
      </c>
      <c r="G40" s="45">
        <f t="shared" si="4"/>
        <v>-47550545</v>
      </c>
      <c r="H40" s="45">
        <f t="shared" si="4"/>
        <v>-87385236</v>
      </c>
      <c r="I40" s="45">
        <f t="shared" si="4"/>
        <v>-185277767</v>
      </c>
      <c r="J40" s="45">
        <f>+I40</f>
        <v>-185277767</v>
      </c>
      <c r="K40" s="45">
        <f t="shared" si="4"/>
        <v>-253014056</v>
      </c>
      <c r="L40" s="45">
        <f t="shared" si="4"/>
        <v>-317370938</v>
      </c>
      <c r="M40" s="45">
        <f t="shared" si="4"/>
        <v>-363389126</v>
      </c>
      <c r="N40" s="45">
        <f>+M40</f>
        <v>-363389126</v>
      </c>
      <c r="O40" s="45">
        <f t="shared" si="4"/>
        <v>-423480172</v>
      </c>
      <c r="P40" s="45">
        <f t="shared" si="4"/>
        <v>-477439333</v>
      </c>
      <c r="Q40" s="45">
        <f t="shared" si="4"/>
        <v>-592220006</v>
      </c>
      <c r="R40" s="45">
        <f>+Q40</f>
        <v>-592220006</v>
      </c>
      <c r="S40" s="45">
        <f t="shared" si="4"/>
        <v>-637547768</v>
      </c>
      <c r="T40" s="45">
        <f t="shared" si="4"/>
        <v>-694127021</v>
      </c>
      <c r="U40" s="45">
        <f t="shared" si="4"/>
        <v>-771964675</v>
      </c>
      <c r="V40" s="45">
        <f>+U40</f>
        <v>-771964675</v>
      </c>
      <c r="W40" s="45">
        <f>+V40</f>
        <v>-771964675</v>
      </c>
      <c r="X40" s="45">
        <f t="shared" si="4"/>
        <v>402329721</v>
      </c>
      <c r="Y40" s="45">
        <f t="shared" si="4"/>
        <v>-1174294396</v>
      </c>
      <c r="Z40" s="46">
        <f>+IF(X40&lt;&gt;0,+(Y40/X40)*100,0)</f>
        <v>-291.8736386368036</v>
      </c>
      <c r="AA40" s="47">
        <f t="shared" si="4"/>
        <v>356365476</v>
      </c>
    </row>
    <row r="41" spans="1:27" ht="12.75">
      <c r="A41" s="48" t="s">
        <v>89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90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>
        <v>57729000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57729000</v>
      </c>
      <c r="Y6" s="20">
        <v>-57729000</v>
      </c>
      <c r="Z6" s="21">
        <v>-100</v>
      </c>
      <c r="AA6" s="22">
        <v>57729000</v>
      </c>
    </row>
    <row r="7" spans="1:27" ht="12.75">
      <c r="A7" s="23" t="s">
        <v>34</v>
      </c>
      <c r="B7" s="17"/>
      <c r="C7" s="18"/>
      <c r="D7" s="18"/>
      <c r="E7" s="19"/>
      <c r="F7" s="20">
        <v>98100000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98100000</v>
      </c>
      <c r="Y7" s="20">
        <v>-98100000</v>
      </c>
      <c r="Z7" s="21">
        <v>-100</v>
      </c>
      <c r="AA7" s="22">
        <v>98100000</v>
      </c>
    </row>
    <row r="8" spans="1:27" ht="12.75">
      <c r="A8" s="23" t="s">
        <v>35</v>
      </c>
      <c r="B8" s="17"/>
      <c r="C8" s="18"/>
      <c r="D8" s="18"/>
      <c r="E8" s="19"/>
      <c r="F8" s="20">
        <v>2451121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2451121</v>
      </c>
      <c r="Y8" s="20">
        <v>-2451121</v>
      </c>
      <c r="Z8" s="21">
        <v>-100</v>
      </c>
      <c r="AA8" s="22">
        <v>2451121</v>
      </c>
    </row>
    <row r="9" spans="1:27" ht="12.75">
      <c r="A9" s="23" t="s">
        <v>36</v>
      </c>
      <c r="B9" s="17" t="s">
        <v>6</v>
      </c>
      <c r="C9" s="18"/>
      <c r="D9" s="18"/>
      <c r="E9" s="19"/>
      <c r="F9" s="20">
        <v>146545010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>
        <v>6131420</v>
      </c>
      <c r="U9" s="20"/>
      <c r="V9" s="20">
        <v>6131420</v>
      </c>
      <c r="W9" s="20">
        <v>6131420</v>
      </c>
      <c r="X9" s="20">
        <v>146545010</v>
      </c>
      <c r="Y9" s="20">
        <v>-140413590</v>
      </c>
      <c r="Z9" s="21">
        <v>-95.82</v>
      </c>
      <c r="AA9" s="22">
        <v>146545010</v>
      </c>
    </row>
    <row r="10" spans="1:27" ht="12.75">
      <c r="A10" s="23" t="s">
        <v>37</v>
      </c>
      <c r="B10" s="17" t="s">
        <v>6</v>
      </c>
      <c r="C10" s="18"/>
      <c r="D10" s="18"/>
      <c r="E10" s="19"/>
      <c r="F10" s="20">
        <v>37424700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>
        <v>37424700</v>
      </c>
      <c r="Y10" s="20">
        <v>-37424700</v>
      </c>
      <c r="Z10" s="21">
        <v>-100</v>
      </c>
      <c r="AA10" s="22">
        <v>37424700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-348833780</v>
      </c>
      <c r="D14" s="18"/>
      <c r="E14" s="19">
        <v>-431906939</v>
      </c>
      <c r="F14" s="20">
        <v>-423582327</v>
      </c>
      <c r="G14" s="20">
        <v>-19012789</v>
      </c>
      <c r="H14" s="20">
        <v>-34556004</v>
      </c>
      <c r="I14" s="20">
        <v>-31851437</v>
      </c>
      <c r="J14" s="20">
        <v>-85420230</v>
      </c>
      <c r="K14" s="20">
        <v>-33995553</v>
      </c>
      <c r="L14" s="20">
        <v>-42238579</v>
      </c>
      <c r="M14" s="20">
        <v>-13696305</v>
      </c>
      <c r="N14" s="20">
        <v>-89930437</v>
      </c>
      <c r="O14" s="20">
        <v>-28578608</v>
      </c>
      <c r="P14" s="20">
        <v>-12396797</v>
      </c>
      <c r="Q14" s="20">
        <v>-9125495</v>
      </c>
      <c r="R14" s="20">
        <v>-50100900</v>
      </c>
      <c r="S14" s="20">
        <v>-9161091</v>
      </c>
      <c r="T14" s="20">
        <v>-9140190</v>
      </c>
      <c r="U14" s="20">
        <v>-29391661</v>
      </c>
      <c r="V14" s="20">
        <v>-47692942</v>
      </c>
      <c r="W14" s="20">
        <v>-273144509</v>
      </c>
      <c r="X14" s="20">
        <v>-423582327</v>
      </c>
      <c r="Y14" s="20">
        <v>150437818</v>
      </c>
      <c r="Z14" s="21">
        <v>-35.52</v>
      </c>
      <c r="AA14" s="22">
        <v>-423582327</v>
      </c>
    </row>
    <row r="15" spans="1:27" ht="12.75">
      <c r="A15" s="23" t="s">
        <v>42</v>
      </c>
      <c r="B15" s="17"/>
      <c r="C15" s="18">
        <v>-293764</v>
      </c>
      <c r="D15" s="18"/>
      <c r="E15" s="19">
        <v>-575309</v>
      </c>
      <c r="F15" s="20">
        <v>-575309</v>
      </c>
      <c r="G15" s="20">
        <v>-25644</v>
      </c>
      <c r="H15" s="20">
        <v>-22334</v>
      </c>
      <c r="I15" s="20">
        <v>-31184</v>
      </c>
      <c r="J15" s="20">
        <v>-79162</v>
      </c>
      <c r="K15" s="20">
        <v>-27512</v>
      </c>
      <c r="L15" s="20">
        <v>-22916</v>
      </c>
      <c r="M15" s="20"/>
      <c r="N15" s="20">
        <v>-50428</v>
      </c>
      <c r="O15" s="20">
        <v>-22916</v>
      </c>
      <c r="P15" s="20"/>
      <c r="Q15" s="20">
        <v>-183</v>
      </c>
      <c r="R15" s="20">
        <v>-23099</v>
      </c>
      <c r="S15" s="20"/>
      <c r="T15" s="20"/>
      <c r="U15" s="20">
        <v>2779</v>
      </c>
      <c r="V15" s="20">
        <v>2779</v>
      </c>
      <c r="W15" s="20">
        <v>-149910</v>
      </c>
      <c r="X15" s="20">
        <v>-575309</v>
      </c>
      <c r="Y15" s="20">
        <v>425399</v>
      </c>
      <c r="Z15" s="21">
        <v>-73.94</v>
      </c>
      <c r="AA15" s="22">
        <v>-575309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-349127544</v>
      </c>
      <c r="D17" s="26">
        <f>SUM(D6:D16)</f>
        <v>0</v>
      </c>
      <c r="E17" s="27">
        <f t="shared" si="0"/>
        <v>-432482248</v>
      </c>
      <c r="F17" s="28">
        <f t="shared" si="0"/>
        <v>-81907805</v>
      </c>
      <c r="G17" s="28">
        <f t="shared" si="0"/>
        <v>-19038433</v>
      </c>
      <c r="H17" s="28">
        <f t="shared" si="0"/>
        <v>-34578338</v>
      </c>
      <c r="I17" s="28">
        <f t="shared" si="0"/>
        <v>-31882621</v>
      </c>
      <c r="J17" s="28">
        <f t="shared" si="0"/>
        <v>-85499392</v>
      </c>
      <c r="K17" s="28">
        <f t="shared" si="0"/>
        <v>-34023065</v>
      </c>
      <c r="L17" s="28">
        <f t="shared" si="0"/>
        <v>-42261495</v>
      </c>
      <c r="M17" s="28">
        <f t="shared" si="0"/>
        <v>-13696305</v>
      </c>
      <c r="N17" s="28">
        <f t="shared" si="0"/>
        <v>-89980865</v>
      </c>
      <c r="O17" s="28">
        <f t="shared" si="0"/>
        <v>-28601524</v>
      </c>
      <c r="P17" s="28">
        <f t="shared" si="0"/>
        <v>-12396797</v>
      </c>
      <c r="Q17" s="28">
        <f t="shared" si="0"/>
        <v>-9125678</v>
      </c>
      <c r="R17" s="28">
        <f t="shared" si="0"/>
        <v>-50123999</v>
      </c>
      <c r="S17" s="28">
        <f t="shared" si="0"/>
        <v>-9161091</v>
      </c>
      <c r="T17" s="28">
        <f t="shared" si="0"/>
        <v>-3008770</v>
      </c>
      <c r="U17" s="28">
        <f t="shared" si="0"/>
        <v>-29388882</v>
      </c>
      <c r="V17" s="28">
        <f t="shared" si="0"/>
        <v>-41558743</v>
      </c>
      <c r="W17" s="28">
        <f t="shared" si="0"/>
        <v>-267162999</v>
      </c>
      <c r="X17" s="28">
        <f t="shared" si="0"/>
        <v>-81907805</v>
      </c>
      <c r="Y17" s="28">
        <f t="shared" si="0"/>
        <v>-185255194</v>
      </c>
      <c r="Z17" s="29">
        <f>+IF(X17&lt;&gt;0,+(Y17/X17)*100,0)</f>
        <v>226.17526376149377</v>
      </c>
      <c r="AA17" s="30">
        <f>SUM(AA6:AA16)</f>
        <v>-81907805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>
        <v>-48224698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>
        <v>-48224698</v>
      </c>
      <c r="Y26" s="20">
        <v>48224698</v>
      </c>
      <c r="Z26" s="21">
        <v>-100</v>
      </c>
      <c r="AA26" s="22">
        <v>-48224698</v>
      </c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-48224698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-48224698</v>
      </c>
      <c r="Y27" s="28">
        <f t="shared" si="1"/>
        <v>48224698</v>
      </c>
      <c r="Z27" s="29">
        <f>+IF(X27&lt;&gt;0,+(Y27/X27)*100,0)</f>
        <v>-100</v>
      </c>
      <c r="AA27" s="30">
        <f>SUM(AA21:AA26)</f>
        <v>-48224698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2242007</v>
      </c>
      <c r="D33" s="18"/>
      <c r="E33" s="19">
        <v>-116176</v>
      </c>
      <c r="F33" s="20">
        <v>-199999998</v>
      </c>
      <c r="G33" s="20">
        <v>-343704</v>
      </c>
      <c r="H33" s="36">
        <v>9694</v>
      </c>
      <c r="I33" s="36">
        <v>11494</v>
      </c>
      <c r="J33" s="36">
        <v>-322516</v>
      </c>
      <c r="K33" s="20">
        <v>-123</v>
      </c>
      <c r="L33" s="20">
        <v>-18603</v>
      </c>
      <c r="M33" s="20">
        <v>-13398</v>
      </c>
      <c r="N33" s="20">
        <v>-32124</v>
      </c>
      <c r="O33" s="36">
        <v>8986</v>
      </c>
      <c r="P33" s="36">
        <v>2768</v>
      </c>
      <c r="Q33" s="36">
        <v>-7981</v>
      </c>
      <c r="R33" s="20">
        <v>3773</v>
      </c>
      <c r="S33" s="20">
        <v>7163</v>
      </c>
      <c r="T33" s="20"/>
      <c r="U33" s="20">
        <v>3375</v>
      </c>
      <c r="V33" s="36">
        <v>10538</v>
      </c>
      <c r="W33" s="36">
        <v>-340329</v>
      </c>
      <c r="X33" s="36">
        <v>-116176</v>
      </c>
      <c r="Y33" s="20">
        <v>-224153</v>
      </c>
      <c r="Z33" s="21">
        <v>192.94</v>
      </c>
      <c r="AA33" s="22">
        <v>-199999998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2242007</v>
      </c>
      <c r="D36" s="26">
        <f>SUM(D31:D35)</f>
        <v>0</v>
      </c>
      <c r="E36" s="27">
        <f t="shared" si="2"/>
        <v>-116176</v>
      </c>
      <c r="F36" s="28">
        <f t="shared" si="2"/>
        <v>-199999998</v>
      </c>
      <c r="G36" s="28">
        <f t="shared" si="2"/>
        <v>-343704</v>
      </c>
      <c r="H36" s="28">
        <f t="shared" si="2"/>
        <v>9694</v>
      </c>
      <c r="I36" s="28">
        <f t="shared" si="2"/>
        <v>11494</v>
      </c>
      <c r="J36" s="28">
        <f t="shared" si="2"/>
        <v>-322516</v>
      </c>
      <c r="K36" s="28">
        <f t="shared" si="2"/>
        <v>-123</v>
      </c>
      <c r="L36" s="28">
        <f t="shared" si="2"/>
        <v>-18603</v>
      </c>
      <c r="M36" s="28">
        <f t="shared" si="2"/>
        <v>-13398</v>
      </c>
      <c r="N36" s="28">
        <f t="shared" si="2"/>
        <v>-32124</v>
      </c>
      <c r="O36" s="28">
        <f t="shared" si="2"/>
        <v>8986</v>
      </c>
      <c r="P36" s="28">
        <f t="shared" si="2"/>
        <v>2768</v>
      </c>
      <c r="Q36" s="28">
        <f t="shared" si="2"/>
        <v>-7981</v>
      </c>
      <c r="R36" s="28">
        <f t="shared" si="2"/>
        <v>3773</v>
      </c>
      <c r="S36" s="28">
        <f t="shared" si="2"/>
        <v>7163</v>
      </c>
      <c r="T36" s="28">
        <f t="shared" si="2"/>
        <v>0</v>
      </c>
      <c r="U36" s="28">
        <f t="shared" si="2"/>
        <v>3375</v>
      </c>
      <c r="V36" s="28">
        <f t="shared" si="2"/>
        <v>10538</v>
      </c>
      <c r="W36" s="28">
        <f t="shared" si="2"/>
        <v>-340329</v>
      </c>
      <c r="X36" s="28">
        <f t="shared" si="2"/>
        <v>-116176</v>
      </c>
      <c r="Y36" s="28">
        <f t="shared" si="2"/>
        <v>-224153</v>
      </c>
      <c r="Z36" s="29">
        <f>+IF(X36&lt;&gt;0,+(Y36/X36)*100,0)</f>
        <v>192.94260432447322</v>
      </c>
      <c r="AA36" s="30">
        <f>SUM(AA31:AA35)</f>
        <v>-199999998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-346885537</v>
      </c>
      <c r="D38" s="32">
        <f>+D17+D27+D36</f>
        <v>0</v>
      </c>
      <c r="E38" s="33">
        <f t="shared" si="3"/>
        <v>-432598424</v>
      </c>
      <c r="F38" s="2">
        <f t="shared" si="3"/>
        <v>-330132501</v>
      </c>
      <c r="G38" s="2">
        <f t="shared" si="3"/>
        <v>-19382137</v>
      </c>
      <c r="H38" s="2">
        <f t="shared" si="3"/>
        <v>-34568644</v>
      </c>
      <c r="I38" s="2">
        <f t="shared" si="3"/>
        <v>-31871127</v>
      </c>
      <c r="J38" s="2">
        <f t="shared" si="3"/>
        <v>-85821908</v>
      </c>
      <c r="K38" s="2">
        <f t="shared" si="3"/>
        <v>-34023188</v>
      </c>
      <c r="L38" s="2">
        <f t="shared" si="3"/>
        <v>-42280098</v>
      </c>
      <c r="M38" s="2">
        <f t="shared" si="3"/>
        <v>-13709703</v>
      </c>
      <c r="N38" s="2">
        <f t="shared" si="3"/>
        <v>-90012989</v>
      </c>
      <c r="O38" s="2">
        <f t="shared" si="3"/>
        <v>-28592538</v>
      </c>
      <c r="P38" s="2">
        <f t="shared" si="3"/>
        <v>-12394029</v>
      </c>
      <c r="Q38" s="2">
        <f t="shared" si="3"/>
        <v>-9133659</v>
      </c>
      <c r="R38" s="2">
        <f t="shared" si="3"/>
        <v>-50120226</v>
      </c>
      <c r="S38" s="2">
        <f t="shared" si="3"/>
        <v>-9153928</v>
      </c>
      <c r="T38" s="2">
        <f t="shared" si="3"/>
        <v>-3008770</v>
      </c>
      <c r="U38" s="2">
        <f t="shared" si="3"/>
        <v>-29385507</v>
      </c>
      <c r="V38" s="2">
        <f t="shared" si="3"/>
        <v>-41548205</v>
      </c>
      <c r="W38" s="2">
        <f t="shared" si="3"/>
        <v>-267503328</v>
      </c>
      <c r="X38" s="2">
        <f t="shared" si="3"/>
        <v>-130248679</v>
      </c>
      <c r="Y38" s="2">
        <f t="shared" si="3"/>
        <v>-137254649</v>
      </c>
      <c r="Z38" s="34">
        <f>+IF(X38&lt;&gt;0,+(Y38/X38)*100,0)</f>
        <v>105.37891827678345</v>
      </c>
      <c r="AA38" s="35">
        <f>+AA17+AA27+AA36</f>
        <v>-330132501</v>
      </c>
    </row>
    <row r="39" spans="1:27" ht="12.75">
      <c r="A39" s="23" t="s">
        <v>59</v>
      </c>
      <c r="B39" s="17"/>
      <c r="C39" s="32"/>
      <c r="D39" s="32"/>
      <c r="E39" s="33">
        <v>5007451</v>
      </c>
      <c r="F39" s="2">
        <v>9036830</v>
      </c>
      <c r="G39" s="2"/>
      <c r="H39" s="2">
        <f>+G40+H60</f>
        <v>-19382137</v>
      </c>
      <c r="I39" s="2">
        <f>+H40+I60</f>
        <v>-53950781</v>
      </c>
      <c r="J39" s="2">
        <f>+G39</f>
        <v>0</v>
      </c>
      <c r="K39" s="2">
        <f>+I40+K60</f>
        <v>-85821908</v>
      </c>
      <c r="L39" s="2">
        <f>+K40+L60</f>
        <v>-119845096</v>
      </c>
      <c r="M39" s="2">
        <f>+L40+M60</f>
        <v>-162125194</v>
      </c>
      <c r="N39" s="2">
        <f>+K39</f>
        <v>-85821908</v>
      </c>
      <c r="O39" s="2">
        <f>+M40+O60</f>
        <v>-175834897</v>
      </c>
      <c r="P39" s="2">
        <f>+O40+P60</f>
        <v>-204427435</v>
      </c>
      <c r="Q39" s="2">
        <f>+P40+Q60</f>
        <v>-216821464</v>
      </c>
      <c r="R39" s="2">
        <f>+O39</f>
        <v>-175834897</v>
      </c>
      <c r="S39" s="2">
        <f>+Q40+S60</f>
        <v>-225955123</v>
      </c>
      <c r="T39" s="2">
        <f>+S40+T60</f>
        <v>-235109051</v>
      </c>
      <c r="U39" s="2">
        <f>+T40+U60</f>
        <v>-238117821</v>
      </c>
      <c r="V39" s="2">
        <f>+S39</f>
        <v>-225955123</v>
      </c>
      <c r="W39" s="2">
        <f>+G39</f>
        <v>0</v>
      </c>
      <c r="X39" s="2">
        <v>753069</v>
      </c>
      <c r="Y39" s="2">
        <f>+W39-X39</f>
        <v>-753069</v>
      </c>
      <c r="Z39" s="34">
        <f>+IF(X39&lt;&gt;0,+(Y39/X39)*100,0)</f>
        <v>-100</v>
      </c>
      <c r="AA39" s="35">
        <v>9036830</v>
      </c>
    </row>
    <row r="40" spans="1:27" ht="12.75">
      <c r="A40" s="41" t="s">
        <v>61</v>
      </c>
      <c r="B40" s="42" t="s">
        <v>60</v>
      </c>
      <c r="C40" s="43">
        <f>+C38+C39</f>
        <v>-346885537</v>
      </c>
      <c r="D40" s="43">
        <f aca="true" t="shared" si="4" ref="D40:AA40">+D38+D39</f>
        <v>0</v>
      </c>
      <c r="E40" s="44">
        <f t="shared" si="4"/>
        <v>-427590973</v>
      </c>
      <c r="F40" s="45">
        <f t="shared" si="4"/>
        <v>-321095671</v>
      </c>
      <c r="G40" s="45">
        <f t="shared" si="4"/>
        <v>-19382137</v>
      </c>
      <c r="H40" s="45">
        <f t="shared" si="4"/>
        <v>-53950781</v>
      </c>
      <c r="I40" s="45">
        <f t="shared" si="4"/>
        <v>-85821908</v>
      </c>
      <c r="J40" s="45">
        <f>+I40</f>
        <v>-85821908</v>
      </c>
      <c r="K40" s="45">
        <f t="shared" si="4"/>
        <v>-119845096</v>
      </c>
      <c r="L40" s="45">
        <f t="shared" si="4"/>
        <v>-162125194</v>
      </c>
      <c r="M40" s="45">
        <f t="shared" si="4"/>
        <v>-175834897</v>
      </c>
      <c r="N40" s="45">
        <f>+M40</f>
        <v>-175834897</v>
      </c>
      <c r="O40" s="45">
        <f t="shared" si="4"/>
        <v>-204427435</v>
      </c>
      <c r="P40" s="45">
        <f t="shared" si="4"/>
        <v>-216821464</v>
      </c>
      <c r="Q40" s="45">
        <f t="shared" si="4"/>
        <v>-225955123</v>
      </c>
      <c r="R40" s="45">
        <f>+Q40</f>
        <v>-225955123</v>
      </c>
      <c r="S40" s="45">
        <f t="shared" si="4"/>
        <v>-235109051</v>
      </c>
      <c r="T40" s="45">
        <f t="shared" si="4"/>
        <v>-238117821</v>
      </c>
      <c r="U40" s="45">
        <f t="shared" si="4"/>
        <v>-267503328</v>
      </c>
      <c r="V40" s="45">
        <f>+U40</f>
        <v>-267503328</v>
      </c>
      <c r="W40" s="45">
        <f>+V40</f>
        <v>-267503328</v>
      </c>
      <c r="X40" s="45">
        <f t="shared" si="4"/>
        <v>-129495610</v>
      </c>
      <c r="Y40" s="45">
        <f t="shared" si="4"/>
        <v>-138007718</v>
      </c>
      <c r="Z40" s="46">
        <f>+IF(X40&lt;&gt;0,+(Y40/X40)*100,0)</f>
        <v>106.57327920228339</v>
      </c>
      <c r="AA40" s="47">
        <f t="shared" si="4"/>
        <v>-321095671</v>
      </c>
    </row>
    <row r="41" spans="1:27" ht="12.75">
      <c r="A41" s="48" t="s">
        <v>89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90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>
        <v>94222355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94222355</v>
      </c>
      <c r="Y6" s="20">
        <v>-94222355</v>
      </c>
      <c r="Z6" s="21">
        <v>-100</v>
      </c>
      <c r="AA6" s="22">
        <v>94222355</v>
      </c>
    </row>
    <row r="7" spans="1:27" ht="12.75">
      <c r="A7" s="23" t="s">
        <v>34</v>
      </c>
      <c r="B7" s="17"/>
      <c r="C7" s="18">
        <v>140</v>
      </c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135417441</v>
      </c>
      <c r="D8" s="18"/>
      <c r="E8" s="19">
        <v>112167900</v>
      </c>
      <c r="F8" s="20">
        <v>38144832</v>
      </c>
      <c r="G8" s="20"/>
      <c r="H8" s="20">
        <v>7125471</v>
      </c>
      <c r="I8" s="20">
        <v>16709168</v>
      </c>
      <c r="J8" s="20">
        <v>23834639</v>
      </c>
      <c r="K8" s="20">
        <v>8551740</v>
      </c>
      <c r="L8" s="20">
        <v>7087285</v>
      </c>
      <c r="M8" s="20">
        <v>5842899</v>
      </c>
      <c r="N8" s="20">
        <v>21481924</v>
      </c>
      <c r="O8" s="20">
        <v>8092235</v>
      </c>
      <c r="P8" s="20">
        <v>517156</v>
      </c>
      <c r="Q8" s="20">
        <v>387249</v>
      </c>
      <c r="R8" s="20">
        <v>8996640</v>
      </c>
      <c r="S8" s="20">
        <v>4342371</v>
      </c>
      <c r="T8" s="20">
        <v>4942736</v>
      </c>
      <c r="U8" s="20"/>
      <c r="V8" s="20">
        <v>9285107</v>
      </c>
      <c r="W8" s="20">
        <v>63598310</v>
      </c>
      <c r="X8" s="20">
        <v>38144832</v>
      </c>
      <c r="Y8" s="20">
        <v>25453478</v>
      </c>
      <c r="Z8" s="21">
        <v>66.73</v>
      </c>
      <c r="AA8" s="22">
        <v>38144832</v>
      </c>
    </row>
    <row r="9" spans="1:27" ht="12.75">
      <c r="A9" s="23" t="s">
        <v>36</v>
      </c>
      <c r="B9" s="17" t="s">
        <v>6</v>
      </c>
      <c r="C9" s="18">
        <v>112849812</v>
      </c>
      <c r="D9" s="18"/>
      <c r="E9" s="19">
        <v>-181900008</v>
      </c>
      <c r="F9" s="20">
        <v>-181900008</v>
      </c>
      <c r="G9" s="20"/>
      <c r="H9" s="20">
        <v>2204871</v>
      </c>
      <c r="I9" s="20">
        <v>47987</v>
      </c>
      <c r="J9" s="20">
        <v>2252858</v>
      </c>
      <c r="K9" s="20">
        <v>54510</v>
      </c>
      <c r="L9" s="20">
        <v>31782</v>
      </c>
      <c r="M9" s="20">
        <v>42053516</v>
      </c>
      <c r="N9" s="20">
        <v>42139808</v>
      </c>
      <c r="O9" s="20">
        <v>36595</v>
      </c>
      <c r="P9" s="20"/>
      <c r="Q9" s="20"/>
      <c r="R9" s="20">
        <v>36595</v>
      </c>
      <c r="S9" s="20">
        <v>14775</v>
      </c>
      <c r="T9" s="20">
        <v>56737</v>
      </c>
      <c r="U9" s="20"/>
      <c r="V9" s="20">
        <v>71512</v>
      </c>
      <c r="W9" s="20">
        <v>44500773</v>
      </c>
      <c r="X9" s="20">
        <v>-181900008</v>
      </c>
      <c r="Y9" s="20">
        <v>226400781</v>
      </c>
      <c r="Z9" s="21">
        <v>-124.46</v>
      </c>
      <c r="AA9" s="22">
        <v>-181900008</v>
      </c>
    </row>
    <row r="10" spans="1:27" ht="12.75">
      <c r="A10" s="23" t="s">
        <v>37</v>
      </c>
      <c r="B10" s="17" t="s">
        <v>6</v>
      </c>
      <c r="C10" s="18">
        <v>41337001</v>
      </c>
      <c r="D10" s="18"/>
      <c r="E10" s="19"/>
      <c r="F10" s="20">
        <v>4915</v>
      </c>
      <c r="G10" s="20"/>
      <c r="H10" s="20"/>
      <c r="I10" s="20"/>
      <c r="J10" s="20"/>
      <c r="K10" s="20"/>
      <c r="L10" s="20"/>
      <c r="M10" s="20">
        <v>8655000</v>
      </c>
      <c r="N10" s="20">
        <v>8655000</v>
      </c>
      <c r="O10" s="20"/>
      <c r="P10" s="20"/>
      <c r="Q10" s="20"/>
      <c r="R10" s="20"/>
      <c r="S10" s="20"/>
      <c r="T10" s="20"/>
      <c r="U10" s="20"/>
      <c r="V10" s="20"/>
      <c r="W10" s="20">
        <v>8655000</v>
      </c>
      <c r="X10" s="20">
        <v>4915</v>
      </c>
      <c r="Y10" s="20">
        <v>8650085</v>
      </c>
      <c r="Z10" s="21">
        <v>175993.59</v>
      </c>
      <c r="AA10" s="22">
        <v>4915</v>
      </c>
    </row>
    <row r="11" spans="1:27" ht="12.75">
      <c r="A11" s="23" t="s">
        <v>38</v>
      </c>
      <c r="B11" s="17"/>
      <c r="C11" s="18"/>
      <c r="D11" s="18"/>
      <c r="E11" s="19"/>
      <c r="F11" s="20">
        <v>-7364000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-7364000</v>
      </c>
      <c r="Y11" s="20">
        <v>7364000</v>
      </c>
      <c r="Z11" s="21">
        <v>-100</v>
      </c>
      <c r="AA11" s="22">
        <v>-7364000</v>
      </c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-149292920</v>
      </c>
      <c r="D14" s="18"/>
      <c r="E14" s="19">
        <v>-179947368</v>
      </c>
      <c r="F14" s="20">
        <v>-172410793</v>
      </c>
      <c r="G14" s="20"/>
      <c r="H14" s="20">
        <v>-3479561</v>
      </c>
      <c r="I14" s="20">
        <v>-7054408</v>
      </c>
      <c r="J14" s="20">
        <v>-10533969</v>
      </c>
      <c r="K14" s="20">
        <v>-8186371</v>
      </c>
      <c r="L14" s="20">
        <v>-8183971</v>
      </c>
      <c r="M14" s="20">
        <v>-6108485</v>
      </c>
      <c r="N14" s="20">
        <v>-22478827</v>
      </c>
      <c r="O14" s="20">
        <v>-14792857</v>
      </c>
      <c r="P14" s="20"/>
      <c r="Q14" s="20">
        <v>-4757031</v>
      </c>
      <c r="R14" s="20">
        <v>-19549888</v>
      </c>
      <c r="S14" s="20">
        <v>-4597819</v>
      </c>
      <c r="T14" s="20">
        <v>-10848949</v>
      </c>
      <c r="U14" s="20"/>
      <c r="V14" s="20">
        <v>-15446768</v>
      </c>
      <c r="W14" s="20">
        <v>-68009452</v>
      </c>
      <c r="X14" s="20">
        <v>-172410793</v>
      </c>
      <c r="Y14" s="20">
        <v>104401341</v>
      </c>
      <c r="Z14" s="21">
        <v>-60.55</v>
      </c>
      <c r="AA14" s="22">
        <v>-172410793</v>
      </c>
    </row>
    <row r="15" spans="1:27" ht="12.75">
      <c r="A15" s="23" t="s">
        <v>42</v>
      </c>
      <c r="B15" s="17"/>
      <c r="C15" s="18"/>
      <c r="D15" s="18"/>
      <c r="E15" s="19">
        <v>-150000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140311474</v>
      </c>
      <c r="D17" s="26">
        <f>SUM(D6:D16)</f>
        <v>0</v>
      </c>
      <c r="E17" s="27">
        <f t="shared" si="0"/>
        <v>-249829476</v>
      </c>
      <c r="F17" s="28">
        <f t="shared" si="0"/>
        <v>-229302699</v>
      </c>
      <c r="G17" s="28">
        <f t="shared" si="0"/>
        <v>0</v>
      </c>
      <c r="H17" s="28">
        <f t="shared" si="0"/>
        <v>5850781</v>
      </c>
      <c r="I17" s="28">
        <f t="shared" si="0"/>
        <v>9702747</v>
      </c>
      <c r="J17" s="28">
        <f t="shared" si="0"/>
        <v>15553528</v>
      </c>
      <c r="K17" s="28">
        <f t="shared" si="0"/>
        <v>419879</v>
      </c>
      <c r="L17" s="28">
        <f t="shared" si="0"/>
        <v>-1064904</v>
      </c>
      <c r="M17" s="28">
        <f t="shared" si="0"/>
        <v>50442930</v>
      </c>
      <c r="N17" s="28">
        <f t="shared" si="0"/>
        <v>49797905</v>
      </c>
      <c r="O17" s="28">
        <f t="shared" si="0"/>
        <v>-6664027</v>
      </c>
      <c r="P17" s="28">
        <f t="shared" si="0"/>
        <v>517156</v>
      </c>
      <c r="Q17" s="28">
        <f t="shared" si="0"/>
        <v>-4369782</v>
      </c>
      <c r="R17" s="28">
        <f t="shared" si="0"/>
        <v>-10516653</v>
      </c>
      <c r="S17" s="28">
        <f t="shared" si="0"/>
        <v>-240673</v>
      </c>
      <c r="T17" s="28">
        <f t="shared" si="0"/>
        <v>-5849476</v>
      </c>
      <c r="U17" s="28">
        <f t="shared" si="0"/>
        <v>0</v>
      </c>
      <c r="V17" s="28">
        <f t="shared" si="0"/>
        <v>-6090149</v>
      </c>
      <c r="W17" s="28">
        <f t="shared" si="0"/>
        <v>48744631</v>
      </c>
      <c r="X17" s="28">
        <f t="shared" si="0"/>
        <v>-229302699</v>
      </c>
      <c r="Y17" s="28">
        <f t="shared" si="0"/>
        <v>278047330</v>
      </c>
      <c r="Z17" s="29">
        <f>+IF(X17&lt;&gt;0,+(Y17/X17)*100,0)</f>
        <v>-121.2577659192751</v>
      </c>
      <c r="AA17" s="30">
        <f>SUM(AA6:AA16)</f>
        <v>-229302699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-90163593</v>
      </c>
      <c r="D26" s="18"/>
      <c r="E26" s="19"/>
      <c r="F26" s="20"/>
      <c r="G26" s="20"/>
      <c r="H26" s="20">
        <v>-9522007</v>
      </c>
      <c r="I26" s="20">
        <v>-13632565</v>
      </c>
      <c r="J26" s="20">
        <v>-23154572</v>
      </c>
      <c r="K26" s="20">
        <v>-8816044</v>
      </c>
      <c r="L26" s="20"/>
      <c r="M26" s="20">
        <v>-15558624</v>
      </c>
      <c r="N26" s="20">
        <v>-24374668</v>
      </c>
      <c r="O26" s="20"/>
      <c r="P26" s="20"/>
      <c r="Q26" s="20">
        <v>-2995937</v>
      </c>
      <c r="R26" s="20">
        <v>-2995937</v>
      </c>
      <c r="S26" s="20">
        <v>-1581818</v>
      </c>
      <c r="T26" s="20">
        <v>-1138892</v>
      </c>
      <c r="U26" s="20"/>
      <c r="V26" s="20">
        <v>-2720710</v>
      </c>
      <c r="W26" s="20">
        <v>-53245887</v>
      </c>
      <c r="X26" s="20"/>
      <c r="Y26" s="20">
        <v>-53245887</v>
      </c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-90163593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-9522007</v>
      </c>
      <c r="I27" s="28">
        <f t="shared" si="1"/>
        <v>-13632565</v>
      </c>
      <c r="J27" s="28">
        <f t="shared" si="1"/>
        <v>-23154572</v>
      </c>
      <c r="K27" s="28">
        <f t="shared" si="1"/>
        <v>-8816044</v>
      </c>
      <c r="L27" s="28">
        <f t="shared" si="1"/>
        <v>0</v>
      </c>
      <c r="M27" s="28">
        <f t="shared" si="1"/>
        <v>-15558624</v>
      </c>
      <c r="N27" s="28">
        <f t="shared" si="1"/>
        <v>-24374668</v>
      </c>
      <c r="O27" s="28">
        <f t="shared" si="1"/>
        <v>0</v>
      </c>
      <c r="P27" s="28">
        <f t="shared" si="1"/>
        <v>0</v>
      </c>
      <c r="Q27" s="28">
        <f t="shared" si="1"/>
        <v>-2995937</v>
      </c>
      <c r="R27" s="28">
        <f t="shared" si="1"/>
        <v>-2995937</v>
      </c>
      <c r="S27" s="28">
        <f t="shared" si="1"/>
        <v>-1581818</v>
      </c>
      <c r="T27" s="28">
        <f t="shared" si="1"/>
        <v>-1138892</v>
      </c>
      <c r="U27" s="28">
        <f t="shared" si="1"/>
        <v>0</v>
      </c>
      <c r="V27" s="28">
        <f t="shared" si="1"/>
        <v>-2720710</v>
      </c>
      <c r="W27" s="28">
        <f t="shared" si="1"/>
        <v>-53245887</v>
      </c>
      <c r="X27" s="28">
        <f t="shared" si="1"/>
        <v>0</v>
      </c>
      <c r="Y27" s="28">
        <f t="shared" si="1"/>
        <v>-53245887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214374</v>
      </c>
      <c r="D33" s="18"/>
      <c r="E33" s="19">
        <v>-1185451</v>
      </c>
      <c r="F33" s="20">
        <v>947661</v>
      </c>
      <c r="G33" s="20">
        <v>1185451</v>
      </c>
      <c r="H33" s="36">
        <v>-1168432</v>
      </c>
      <c r="I33" s="36">
        <v>-7801</v>
      </c>
      <c r="J33" s="36">
        <v>9218</v>
      </c>
      <c r="K33" s="20">
        <v>6288</v>
      </c>
      <c r="L33" s="20">
        <v>-43631</v>
      </c>
      <c r="M33" s="20">
        <v>28475</v>
      </c>
      <c r="N33" s="20">
        <v>-8868</v>
      </c>
      <c r="O33" s="36">
        <v>5299</v>
      </c>
      <c r="P33" s="36">
        <v>-2385</v>
      </c>
      <c r="Q33" s="36">
        <v>-1632</v>
      </c>
      <c r="R33" s="20">
        <v>1282</v>
      </c>
      <c r="S33" s="20">
        <v>-1632</v>
      </c>
      <c r="T33" s="20">
        <v>4896</v>
      </c>
      <c r="U33" s="20">
        <v>-4896</v>
      </c>
      <c r="V33" s="36">
        <v>-1632</v>
      </c>
      <c r="W33" s="36"/>
      <c r="X33" s="36">
        <v>-237790</v>
      </c>
      <c r="Y33" s="20">
        <v>237790</v>
      </c>
      <c r="Z33" s="21">
        <v>-100</v>
      </c>
      <c r="AA33" s="22">
        <v>947661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>
        <v>1233705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>
        <v>1233705</v>
      </c>
      <c r="Y35" s="20">
        <v>-1233705</v>
      </c>
      <c r="Z35" s="21">
        <v>-100</v>
      </c>
      <c r="AA35" s="22">
        <v>1233705</v>
      </c>
    </row>
    <row r="36" spans="1:27" ht="12.75">
      <c r="A36" s="24" t="s">
        <v>57</v>
      </c>
      <c r="B36" s="25"/>
      <c r="C36" s="26">
        <f aca="true" t="shared" si="2" ref="C36:Y36">SUM(C31:C35)</f>
        <v>214374</v>
      </c>
      <c r="D36" s="26">
        <f>SUM(D31:D35)</f>
        <v>0</v>
      </c>
      <c r="E36" s="27">
        <f t="shared" si="2"/>
        <v>-1185451</v>
      </c>
      <c r="F36" s="28">
        <f t="shared" si="2"/>
        <v>2181366</v>
      </c>
      <c r="G36" s="28">
        <f t="shared" si="2"/>
        <v>1185451</v>
      </c>
      <c r="H36" s="28">
        <f t="shared" si="2"/>
        <v>-1168432</v>
      </c>
      <c r="I36" s="28">
        <f t="shared" si="2"/>
        <v>-7801</v>
      </c>
      <c r="J36" s="28">
        <f t="shared" si="2"/>
        <v>9218</v>
      </c>
      <c r="K36" s="28">
        <f t="shared" si="2"/>
        <v>6288</v>
      </c>
      <c r="L36" s="28">
        <f t="shared" si="2"/>
        <v>-43631</v>
      </c>
      <c r="M36" s="28">
        <f t="shared" si="2"/>
        <v>28475</v>
      </c>
      <c r="N36" s="28">
        <f t="shared" si="2"/>
        <v>-8868</v>
      </c>
      <c r="O36" s="28">
        <f t="shared" si="2"/>
        <v>5299</v>
      </c>
      <c r="P36" s="28">
        <f t="shared" si="2"/>
        <v>-2385</v>
      </c>
      <c r="Q36" s="28">
        <f t="shared" si="2"/>
        <v>-1632</v>
      </c>
      <c r="R36" s="28">
        <f t="shared" si="2"/>
        <v>1282</v>
      </c>
      <c r="S36" s="28">
        <f t="shared" si="2"/>
        <v>-1632</v>
      </c>
      <c r="T36" s="28">
        <f t="shared" si="2"/>
        <v>4896</v>
      </c>
      <c r="U36" s="28">
        <f t="shared" si="2"/>
        <v>-4896</v>
      </c>
      <c r="V36" s="28">
        <f t="shared" si="2"/>
        <v>-1632</v>
      </c>
      <c r="W36" s="28">
        <f t="shared" si="2"/>
        <v>0</v>
      </c>
      <c r="X36" s="28">
        <f t="shared" si="2"/>
        <v>995915</v>
      </c>
      <c r="Y36" s="28">
        <f t="shared" si="2"/>
        <v>-995915</v>
      </c>
      <c r="Z36" s="29">
        <f>+IF(X36&lt;&gt;0,+(Y36/X36)*100,0)</f>
        <v>-100</v>
      </c>
      <c r="AA36" s="30">
        <f>SUM(AA31:AA35)</f>
        <v>2181366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50362255</v>
      </c>
      <c r="D38" s="32">
        <f>+D17+D27+D36</f>
        <v>0</v>
      </c>
      <c r="E38" s="33">
        <f t="shared" si="3"/>
        <v>-251014927</v>
      </c>
      <c r="F38" s="2">
        <f t="shared" si="3"/>
        <v>-227121333</v>
      </c>
      <c r="G38" s="2">
        <f t="shared" si="3"/>
        <v>1185451</v>
      </c>
      <c r="H38" s="2">
        <f t="shared" si="3"/>
        <v>-4839658</v>
      </c>
      <c r="I38" s="2">
        <f t="shared" si="3"/>
        <v>-3937619</v>
      </c>
      <c r="J38" s="2">
        <f t="shared" si="3"/>
        <v>-7591826</v>
      </c>
      <c r="K38" s="2">
        <f t="shared" si="3"/>
        <v>-8389877</v>
      </c>
      <c r="L38" s="2">
        <f t="shared" si="3"/>
        <v>-1108535</v>
      </c>
      <c r="M38" s="2">
        <f t="shared" si="3"/>
        <v>34912781</v>
      </c>
      <c r="N38" s="2">
        <f t="shared" si="3"/>
        <v>25414369</v>
      </c>
      <c r="O38" s="2">
        <f t="shared" si="3"/>
        <v>-6658728</v>
      </c>
      <c r="P38" s="2">
        <f t="shared" si="3"/>
        <v>514771</v>
      </c>
      <c r="Q38" s="2">
        <f t="shared" si="3"/>
        <v>-7367351</v>
      </c>
      <c r="R38" s="2">
        <f t="shared" si="3"/>
        <v>-13511308</v>
      </c>
      <c r="S38" s="2">
        <f t="shared" si="3"/>
        <v>-1824123</v>
      </c>
      <c r="T38" s="2">
        <f t="shared" si="3"/>
        <v>-6983472</v>
      </c>
      <c r="U38" s="2">
        <f t="shared" si="3"/>
        <v>-4896</v>
      </c>
      <c r="V38" s="2">
        <f t="shared" si="3"/>
        <v>-8812491</v>
      </c>
      <c r="W38" s="2">
        <f t="shared" si="3"/>
        <v>-4501256</v>
      </c>
      <c r="X38" s="2">
        <f t="shared" si="3"/>
        <v>-228306784</v>
      </c>
      <c r="Y38" s="2">
        <f t="shared" si="3"/>
        <v>223805528</v>
      </c>
      <c r="Z38" s="34">
        <f>+IF(X38&lt;&gt;0,+(Y38/X38)*100,0)</f>
        <v>-98.02841776265396</v>
      </c>
      <c r="AA38" s="35">
        <f>+AA17+AA27+AA36</f>
        <v>-227121333</v>
      </c>
    </row>
    <row r="39" spans="1:27" ht="12.75">
      <c r="A39" s="23" t="s">
        <v>59</v>
      </c>
      <c r="B39" s="17"/>
      <c r="C39" s="32">
        <v>167654431</v>
      </c>
      <c r="D39" s="32"/>
      <c r="E39" s="33">
        <v>181900008</v>
      </c>
      <c r="F39" s="2">
        <v>106892101</v>
      </c>
      <c r="G39" s="2">
        <v>137892718</v>
      </c>
      <c r="H39" s="2">
        <f>+G40+H60</f>
        <v>139078169</v>
      </c>
      <c r="I39" s="2">
        <f>+H40+I60</f>
        <v>134238511</v>
      </c>
      <c r="J39" s="2">
        <f>+G39</f>
        <v>137892718</v>
      </c>
      <c r="K39" s="2">
        <f>+I40+K60</f>
        <v>130300892</v>
      </c>
      <c r="L39" s="2">
        <f>+K40+L60</f>
        <v>121911015</v>
      </c>
      <c r="M39" s="2">
        <f>+L40+M60</f>
        <v>120802480</v>
      </c>
      <c r="N39" s="2">
        <f>+K39</f>
        <v>130300892</v>
      </c>
      <c r="O39" s="2">
        <f>+M40+O60</f>
        <v>155715261</v>
      </c>
      <c r="P39" s="2">
        <f>+O40+P60</f>
        <v>149056533</v>
      </c>
      <c r="Q39" s="2">
        <f>+P40+Q60</f>
        <v>149571304</v>
      </c>
      <c r="R39" s="2">
        <f>+O39</f>
        <v>155715261</v>
      </c>
      <c r="S39" s="2">
        <f>+Q40+S60</f>
        <v>142203953</v>
      </c>
      <c r="T39" s="2">
        <f>+S40+T60</f>
        <v>140379830</v>
      </c>
      <c r="U39" s="2">
        <f>+T40+U60</f>
        <v>133396358</v>
      </c>
      <c r="V39" s="2">
        <f>+S39</f>
        <v>142203953</v>
      </c>
      <c r="W39" s="2">
        <f>+G39</f>
        <v>137892718</v>
      </c>
      <c r="X39" s="2">
        <v>268861561</v>
      </c>
      <c r="Y39" s="2">
        <f>+W39-X39</f>
        <v>-130968843</v>
      </c>
      <c r="Z39" s="34">
        <f>+IF(X39&lt;&gt;0,+(Y39/X39)*100,0)</f>
        <v>-48.712371717576985</v>
      </c>
      <c r="AA39" s="35">
        <v>106892101</v>
      </c>
    </row>
    <row r="40" spans="1:27" ht="12.75">
      <c r="A40" s="41" t="s">
        <v>61</v>
      </c>
      <c r="B40" s="42" t="s">
        <v>60</v>
      </c>
      <c r="C40" s="43">
        <f>+C38+C39</f>
        <v>218016686</v>
      </c>
      <c r="D40" s="43">
        <f aca="true" t="shared" si="4" ref="D40:AA40">+D38+D39</f>
        <v>0</v>
      </c>
      <c r="E40" s="44">
        <f t="shared" si="4"/>
        <v>-69114919</v>
      </c>
      <c r="F40" s="45">
        <f t="shared" si="4"/>
        <v>-120229232</v>
      </c>
      <c r="G40" s="45">
        <f t="shared" si="4"/>
        <v>139078169</v>
      </c>
      <c r="H40" s="45">
        <f t="shared" si="4"/>
        <v>134238511</v>
      </c>
      <c r="I40" s="45">
        <f t="shared" si="4"/>
        <v>130300892</v>
      </c>
      <c r="J40" s="45">
        <f>+I40</f>
        <v>130300892</v>
      </c>
      <c r="K40" s="45">
        <f t="shared" si="4"/>
        <v>121911015</v>
      </c>
      <c r="L40" s="45">
        <f t="shared" si="4"/>
        <v>120802480</v>
      </c>
      <c r="M40" s="45">
        <f t="shared" si="4"/>
        <v>155715261</v>
      </c>
      <c r="N40" s="45">
        <f>+M40</f>
        <v>155715261</v>
      </c>
      <c r="O40" s="45">
        <f t="shared" si="4"/>
        <v>149056533</v>
      </c>
      <c r="P40" s="45">
        <f t="shared" si="4"/>
        <v>149571304</v>
      </c>
      <c r="Q40" s="45">
        <f t="shared" si="4"/>
        <v>142203953</v>
      </c>
      <c r="R40" s="45">
        <f>+Q40</f>
        <v>142203953</v>
      </c>
      <c r="S40" s="45">
        <f t="shared" si="4"/>
        <v>140379830</v>
      </c>
      <c r="T40" s="45">
        <f t="shared" si="4"/>
        <v>133396358</v>
      </c>
      <c r="U40" s="45">
        <f t="shared" si="4"/>
        <v>133391462</v>
      </c>
      <c r="V40" s="45">
        <f>+U40</f>
        <v>133391462</v>
      </c>
      <c r="W40" s="45">
        <f>+V40</f>
        <v>133391462</v>
      </c>
      <c r="X40" s="45">
        <f t="shared" si="4"/>
        <v>40554777</v>
      </c>
      <c r="Y40" s="45">
        <f t="shared" si="4"/>
        <v>92836685</v>
      </c>
      <c r="Z40" s="46">
        <f>+IF(X40&lt;&gt;0,+(Y40/X40)*100,0)</f>
        <v>228.91676854738964</v>
      </c>
      <c r="AA40" s="47">
        <f t="shared" si="4"/>
        <v>-120229232</v>
      </c>
    </row>
    <row r="41" spans="1:27" ht="12.75">
      <c r="A41" s="48" t="s">
        <v>89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90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137892718</v>
      </c>
      <c r="J60">
        <v>137892718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>
        <v>2169668</v>
      </c>
      <c r="F7" s="20">
        <v>2225772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2225772</v>
      </c>
      <c r="Y7" s="20">
        <v>-2225772</v>
      </c>
      <c r="Z7" s="21">
        <v>-100</v>
      </c>
      <c r="AA7" s="22">
        <v>2225772</v>
      </c>
    </row>
    <row r="8" spans="1:27" ht="12.75">
      <c r="A8" s="23" t="s">
        <v>35</v>
      </c>
      <c r="B8" s="17"/>
      <c r="C8" s="18"/>
      <c r="D8" s="18"/>
      <c r="E8" s="19">
        <v>11996204</v>
      </c>
      <c r="F8" s="20">
        <v>1940000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1940000</v>
      </c>
      <c r="Y8" s="20">
        <v>-1940000</v>
      </c>
      <c r="Z8" s="21">
        <v>-100</v>
      </c>
      <c r="AA8" s="22">
        <v>1940000</v>
      </c>
    </row>
    <row r="9" spans="1:27" ht="12.75">
      <c r="A9" s="23" t="s">
        <v>36</v>
      </c>
      <c r="B9" s="17" t="s">
        <v>6</v>
      </c>
      <c r="C9" s="18"/>
      <c r="D9" s="18"/>
      <c r="E9" s="19">
        <v>927159000</v>
      </c>
      <c r="F9" s="20">
        <v>929543000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929543000</v>
      </c>
      <c r="Y9" s="20">
        <v>-929543000</v>
      </c>
      <c r="Z9" s="21">
        <v>-100</v>
      </c>
      <c r="AA9" s="22">
        <v>929543000</v>
      </c>
    </row>
    <row r="10" spans="1:27" ht="12.75">
      <c r="A10" s="23" t="s">
        <v>37</v>
      </c>
      <c r="B10" s="17" t="s">
        <v>6</v>
      </c>
      <c r="C10" s="18"/>
      <c r="D10" s="18"/>
      <c r="E10" s="19">
        <v>596866000</v>
      </c>
      <c r="F10" s="20">
        <v>496633000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>
        <v>496633000</v>
      </c>
      <c r="Y10" s="20">
        <v>-496633000</v>
      </c>
      <c r="Z10" s="21">
        <v>-100</v>
      </c>
      <c r="AA10" s="22">
        <v>496633000</v>
      </c>
    </row>
    <row r="11" spans="1:27" ht="12.75">
      <c r="A11" s="23" t="s">
        <v>38</v>
      </c>
      <c r="B11" s="17"/>
      <c r="C11" s="18"/>
      <c r="D11" s="18"/>
      <c r="E11" s="19">
        <v>47791007</v>
      </c>
      <c r="F11" s="20">
        <v>51791007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>
        <v>73273</v>
      </c>
      <c r="U11" s="20"/>
      <c r="V11" s="20">
        <v>73273</v>
      </c>
      <c r="W11" s="20">
        <v>73273</v>
      </c>
      <c r="X11" s="20">
        <v>51791007</v>
      </c>
      <c r="Y11" s="20">
        <v>-51717734</v>
      </c>
      <c r="Z11" s="21">
        <v>-99.86</v>
      </c>
      <c r="AA11" s="22">
        <v>51791007</v>
      </c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/>
      <c r="D14" s="18"/>
      <c r="E14" s="19">
        <v>-1110492672</v>
      </c>
      <c r="F14" s="20">
        <v>-948729011</v>
      </c>
      <c r="G14" s="20">
        <v>-33905990</v>
      </c>
      <c r="H14" s="20">
        <v>-65440618</v>
      </c>
      <c r="I14" s="20">
        <v>-43617408</v>
      </c>
      <c r="J14" s="20">
        <v>-142964016</v>
      </c>
      <c r="K14" s="20">
        <v>-48302248</v>
      </c>
      <c r="L14" s="20">
        <v>-99594042</v>
      </c>
      <c r="M14" s="20">
        <v>-157049990</v>
      </c>
      <c r="N14" s="20">
        <v>-304946280</v>
      </c>
      <c r="O14" s="20">
        <v>-65510315</v>
      </c>
      <c r="P14" s="20">
        <v>-70625176</v>
      </c>
      <c r="Q14" s="20">
        <v>-96664272</v>
      </c>
      <c r="R14" s="20">
        <v>-232799763</v>
      </c>
      <c r="S14" s="20">
        <v>-64944448</v>
      </c>
      <c r="T14" s="20">
        <v>-67301031</v>
      </c>
      <c r="U14" s="20"/>
      <c r="V14" s="20">
        <v>-132245479</v>
      </c>
      <c r="W14" s="20">
        <v>-812955538</v>
      </c>
      <c r="X14" s="20">
        <v>-948729011</v>
      </c>
      <c r="Y14" s="20">
        <v>135773473</v>
      </c>
      <c r="Z14" s="21">
        <v>-14.31</v>
      </c>
      <c r="AA14" s="22">
        <v>-948729011</v>
      </c>
    </row>
    <row r="15" spans="1:27" ht="12.75">
      <c r="A15" s="23" t="s">
        <v>42</v>
      </c>
      <c r="B15" s="17"/>
      <c r="C15" s="18"/>
      <c r="D15" s="18"/>
      <c r="E15" s="19">
        <v>-466085</v>
      </c>
      <c r="F15" s="20">
        <v>-466085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-466085</v>
      </c>
      <c r="Y15" s="20">
        <v>466085</v>
      </c>
      <c r="Z15" s="21">
        <v>-100</v>
      </c>
      <c r="AA15" s="22">
        <v>-466085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0</v>
      </c>
      <c r="D17" s="26">
        <f>SUM(D6:D16)</f>
        <v>0</v>
      </c>
      <c r="E17" s="27">
        <f t="shared" si="0"/>
        <v>475023122</v>
      </c>
      <c r="F17" s="28">
        <f t="shared" si="0"/>
        <v>532937683</v>
      </c>
      <c r="G17" s="28">
        <f t="shared" si="0"/>
        <v>-33905990</v>
      </c>
      <c r="H17" s="28">
        <f t="shared" si="0"/>
        <v>-65440618</v>
      </c>
      <c r="I17" s="28">
        <f t="shared" si="0"/>
        <v>-43617408</v>
      </c>
      <c r="J17" s="28">
        <f t="shared" si="0"/>
        <v>-142964016</v>
      </c>
      <c r="K17" s="28">
        <f t="shared" si="0"/>
        <v>-48302248</v>
      </c>
      <c r="L17" s="28">
        <f t="shared" si="0"/>
        <v>-99594042</v>
      </c>
      <c r="M17" s="28">
        <f t="shared" si="0"/>
        <v>-157049990</v>
      </c>
      <c r="N17" s="28">
        <f t="shared" si="0"/>
        <v>-304946280</v>
      </c>
      <c r="O17" s="28">
        <f t="shared" si="0"/>
        <v>-65510315</v>
      </c>
      <c r="P17" s="28">
        <f t="shared" si="0"/>
        <v>-70625176</v>
      </c>
      <c r="Q17" s="28">
        <f t="shared" si="0"/>
        <v>-96664272</v>
      </c>
      <c r="R17" s="28">
        <f t="shared" si="0"/>
        <v>-232799763</v>
      </c>
      <c r="S17" s="28">
        <f t="shared" si="0"/>
        <v>-64944448</v>
      </c>
      <c r="T17" s="28">
        <f t="shared" si="0"/>
        <v>-67227758</v>
      </c>
      <c r="U17" s="28">
        <f t="shared" si="0"/>
        <v>0</v>
      </c>
      <c r="V17" s="28">
        <f t="shared" si="0"/>
        <v>-132172206</v>
      </c>
      <c r="W17" s="28">
        <f t="shared" si="0"/>
        <v>-812882265</v>
      </c>
      <c r="X17" s="28">
        <f t="shared" si="0"/>
        <v>532937683</v>
      </c>
      <c r="Y17" s="28">
        <f t="shared" si="0"/>
        <v>-1345819948</v>
      </c>
      <c r="Z17" s="29">
        <f>+IF(X17&lt;&gt;0,+(Y17/X17)*100,0)</f>
        <v>-252.52857715448883</v>
      </c>
      <c r="AA17" s="30">
        <f>SUM(AA6:AA16)</f>
        <v>532937683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>
        <v>-563730251</v>
      </c>
      <c r="F26" s="20">
        <v>-553911848</v>
      </c>
      <c r="G26" s="20"/>
      <c r="H26" s="20"/>
      <c r="I26" s="20"/>
      <c r="J26" s="20"/>
      <c r="K26" s="20">
        <v>-22113218</v>
      </c>
      <c r="L26" s="20"/>
      <c r="M26" s="20">
        <v>-179980</v>
      </c>
      <c r="N26" s="20">
        <v>-22293198</v>
      </c>
      <c r="O26" s="20"/>
      <c r="P26" s="20">
        <v>-213000</v>
      </c>
      <c r="Q26" s="20"/>
      <c r="R26" s="20">
        <v>-213000</v>
      </c>
      <c r="S26" s="20"/>
      <c r="T26" s="20">
        <v>967597</v>
      </c>
      <c r="U26" s="20"/>
      <c r="V26" s="20">
        <v>967597</v>
      </c>
      <c r="W26" s="20">
        <v>-21538601</v>
      </c>
      <c r="X26" s="20">
        <v>-553911848</v>
      </c>
      <c r="Y26" s="20">
        <v>532373247</v>
      </c>
      <c r="Z26" s="21">
        <v>-96.11</v>
      </c>
      <c r="AA26" s="22">
        <v>-553911848</v>
      </c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-563730251</v>
      </c>
      <c r="F27" s="28">
        <f t="shared" si="1"/>
        <v>-553911848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-22113218</v>
      </c>
      <c r="L27" s="28">
        <f t="shared" si="1"/>
        <v>0</v>
      </c>
      <c r="M27" s="28">
        <f t="shared" si="1"/>
        <v>-179980</v>
      </c>
      <c r="N27" s="28">
        <f t="shared" si="1"/>
        <v>-22293198</v>
      </c>
      <c r="O27" s="28">
        <f t="shared" si="1"/>
        <v>0</v>
      </c>
      <c r="P27" s="28">
        <f t="shared" si="1"/>
        <v>-213000</v>
      </c>
      <c r="Q27" s="28">
        <f t="shared" si="1"/>
        <v>0</v>
      </c>
      <c r="R27" s="28">
        <f t="shared" si="1"/>
        <v>-213000</v>
      </c>
      <c r="S27" s="28">
        <f t="shared" si="1"/>
        <v>0</v>
      </c>
      <c r="T27" s="28">
        <f t="shared" si="1"/>
        <v>967597</v>
      </c>
      <c r="U27" s="28">
        <f t="shared" si="1"/>
        <v>0</v>
      </c>
      <c r="V27" s="28">
        <f t="shared" si="1"/>
        <v>967597</v>
      </c>
      <c r="W27" s="28">
        <f t="shared" si="1"/>
        <v>-21538601</v>
      </c>
      <c r="X27" s="28">
        <f t="shared" si="1"/>
        <v>-553911848</v>
      </c>
      <c r="Y27" s="28">
        <f t="shared" si="1"/>
        <v>532373247</v>
      </c>
      <c r="Z27" s="29">
        <f>+IF(X27&lt;&gt;0,+(Y27/X27)*100,0)</f>
        <v>-96.11154715722925</v>
      </c>
      <c r="AA27" s="30">
        <f>SUM(AA21:AA26)</f>
        <v>-553911848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/>
      <c r="D33" s="18"/>
      <c r="E33" s="19"/>
      <c r="F33" s="20"/>
      <c r="G33" s="20">
        <v>3942512</v>
      </c>
      <c r="H33" s="36">
        <v>-3942512</v>
      </c>
      <c r="I33" s="36"/>
      <c r="J33" s="36"/>
      <c r="K33" s="20"/>
      <c r="L33" s="20"/>
      <c r="M33" s="20"/>
      <c r="N33" s="20"/>
      <c r="O33" s="36"/>
      <c r="P33" s="36"/>
      <c r="Q33" s="36"/>
      <c r="R33" s="20"/>
      <c r="S33" s="20"/>
      <c r="T33" s="20"/>
      <c r="U33" s="20"/>
      <c r="V33" s="36"/>
      <c r="W33" s="36"/>
      <c r="X33" s="36"/>
      <c r="Y33" s="20"/>
      <c r="Z33" s="21"/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>
        <v>851608</v>
      </c>
      <c r="H35" s="20">
        <v>26948</v>
      </c>
      <c r="I35" s="20">
        <v>1647372</v>
      </c>
      <c r="J35" s="20">
        <v>2525928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>
        <v>2525928</v>
      </c>
      <c r="X35" s="20"/>
      <c r="Y35" s="20">
        <v>2525928</v>
      </c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0</v>
      </c>
      <c r="D36" s="26">
        <f>SUM(D31:D35)</f>
        <v>0</v>
      </c>
      <c r="E36" s="27">
        <f t="shared" si="2"/>
        <v>0</v>
      </c>
      <c r="F36" s="28">
        <f t="shared" si="2"/>
        <v>0</v>
      </c>
      <c r="G36" s="28">
        <f t="shared" si="2"/>
        <v>4794120</v>
      </c>
      <c r="H36" s="28">
        <f t="shared" si="2"/>
        <v>-3915564</v>
      </c>
      <c r="I36" s="28">
        <f t="shared" si="2"/>
        <v>1647372</v>
      </c>
      <c r="J36" s="28">
        <f t="shared" si="2"/>
        <v>2525928</v>
      </c>
      <c r="K36" s="28">
        <f t="shared" si="2"/>
        <v>0</v>
      </c>
      <c r="L36" s="28">
        <f t="shared" si="2"/>
        <v>0</v>
      </c>
      <c r="M36" s="28">
        <f t="shared" si="2"/>
        <v>0</v>
      </c>
      <c r="N36" s="28">
        <f t="shared" si="2"/>
        <v>0</v>
      </c>
      <c r="O36" s="28">
        <f t="shared" si="2"/>
        <v>0</v>
      </c>
      <c r="P36" s="28">
        <f t="shared" si="2"/>
        <v>0</v>
      </c>
      <c r="Q36" s="28">
        <f t="shared" si="2"/>
        <v>0</v>
      </c>
      <c r="R36" s="28">
        <f t="shared" si="2"/>
        <v>0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2525928</v>
      </c>
      <c r="X36" s="28">
        <f t="shared" si="2"/>
        <v>0</v>
      </c>
      <c r="Y36" s="28">
        <f t="shared" si="2"/>
        <v>2525928</v>
      </c>
      <c r="Z36" s="29">
        <f>+IF(X36&lt;&gt;0,+(Y36/X36)*100,0)</f>
        <v>0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0</v>
      </c>
      <c r="D38" s="32">
        <f>+D17+D27+D36</f>
        <v>0</v>
      </c>
      <c r="E38" s="33">
        <f t="shared" si="3"/>
        <v>-88707129</v>
      </c>
      <c r="F38" s="2">
        <f t="shared" si="3"/>
        <v>-20974165</v>
      </c>
      <c r="G38" s="2">
        <f t="shared" si="3"/>
        <v>-29111870</v>
      </c>
      <c r="H38" s="2">
        <f t="shared" si="3"/>
        <v>-69356182</v>
      </c>
      <c r="I38" s="2">
        <f t="shared" si="3"/>
        <v>-41970036</v>
      </c>
      <c r="J38" s="2">
        <f t="shared" si="3"/>
        <v>-140438088</v>
      </c>
      <c r="K38" s="2">
        <f t="shared" si="3"/>
        <v>-70415466</v>
      </c>
      <c r="L38" s="2">
        <f t="shared" si="3"/>
        <v>-99594042</v>
      </c>
      <c r="M38" s="2">
        <f t="shared" si="3"/>
        <v>-157229970</v>
      </c>
      <c r="N38" s="2">
        <f t="shared" si="3"/>
        <v>-327239478</v>
      </c>
      <c r="O38" s="2">
        <f t="shared" si="3"/>
        <v>-65510315</v>
      </c>
      <c r="P38" s="2">
        <f t="shared" si="3"/>
        <v>-70838176</v>
      </c>
      <c r="Q38" s="2">
        <f t="shared" si="3"/>
        <v>-96664272</v>
      </c>
      <c r="R38" s="2">
        <f t="shared" si="3"/>
        <v>-233012763</v>
      </c>
      <c r="S38" s="2">
        <f t="shared" si="3"/>
        <v>-64944448</v>
      </c>
      <c r="T38" s="2">
        <f t="shared" si="3"/>
        <v>-66260161</v>
      </c>
      <c r="U38" s="2">
        <f t="shared" si="3"/>
        <v>0</v>
      </c>
      <c r="V38" s="2">
        <f t="shared" si="3"/>
        <v>-131204609</v>
      </c>
      <c r="W38" s="2">
        <f t="shared" si="3"/>
        <v>-831894938</v>
      </c>
      <c r="X38" s="2">
        <f t="shared" si="3"/>
        <v>-20974165</v>
      </c>
      <c r="Y38" s="2">
        <f t="shared" si="3"/>
        <v>-810920773</v>
      </c>
      <c r="Z38" s="34">
        <f>+IF(X38&lt;&gt;0,+(Y38/X38)*100,0)</f>
        <v>3866.2839402665136</v>
      </c>
      <c r="AA38" s="35">
        <f>+AA17+AA27+AA36</f>
        <v>-20974165</v>
      </c>
    </row>
    <row r="39" spans="1:27" ht="12.75">
      <c r="A39" s="23" t="s">
        <v>59</v>
      </c>
      <c r="B39" s="17"/>
      <c r="C39" s="32"/>
      <c r="D39" s="32"/>
      <c r="E39" s="33"/>
      <c r="F39" s="2"/>
      <c r="G39" s="2">
        <v>31268632</v>
      </c>
      <c r="H39" s="2">
        <f>+G40+H60</f>
        <v>2319959</v>
      </c>
      <c r="I39" s="2">
        <f>+H40+I60</f>
        <v>-86876050</v>
      </c>
      <c r="J39" s="2">
        <f>+G39</f>
        <v>31268632</v>
      </c>
      <c r="K39" s="2">
        <f>+I40+K60</f>
        <v>-128846086</v>
      </c>
      <c r="L39" s="2">
        <f>+K40+L60</f>
        <v>-199261552</v>
      </c>
      <c r="M39" s="2">
        <f>+L40+M60</f>
        <v>-298855594</v>
      </c>
      <c r="N39" s="2">
        <f>+K39</f>
        <v>-128846086</v>
      </c>
      <c r="O39" s="2">
        <f>+M40+O60</f>
        <v>-456085564</v>
      </c>
      <c r="P39" s="2">
        <f>+O40+P60</f>
        <v>-521595879</v>
      </c>
      <c r="Q39" s="2">
        <f>+P40+Q60</f>
        <v>-592434055</v>
      </c>
      <c r="R39" s="2">
        <f>+O39</f>
        <v>-456085564</v>
      </c>
      <c r="S39" s="2">
        <f>+Q40+S60</f>
        <v>-689098327</v>
      </c>
      <c r="T39" s="2">
        <f>+S40+T60</f>
        <v>-754042774</v>
      </c>
      <c r="U39" s="2">
        <f>+T40+U60</f>
        <v>-820302935</v>
      </c>
      <c r="V39" s="2">
        <f>+S39</f>
        <v>-689098327</v>
      </c>
      <c r="W39" s="2">
        <f>+G39</f>
        <v>31268632</v>
      </c>
      <c r="X39" s="2"/>
      <c r="Y39" s="2">
        <f>+W39-X39</f>
        <v>31268632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0</v>
      </c>
      <c r="D40" s="43">
        <f aca="true" t="shared" si="4" ref="D40:AA40">+D38+D39</f>
        <v>0</v>
      </c>
      <c r="E40" s="44">
        <f t="shared" si="4"/>
        <v>-88707129</v>
      </c>
      <c r="F40" s="45">
        <f t="shared" si="4"/>
        <v>-20974165</v>
      </c>
      <c r="G40" s="45">
        <f t="shared" si="4"/>
        <v>2156762</v>
      </c>
      <c r="H40" s="45">
        <f t="shared" si="4"/>
        <v>-67036223</v>
      </c>
      <c r="I40" s="45">
        <f t="shared" si="4"/>
        <v>-128846086</v>
      </c>
      <c r="J40" s="45">
        <f>+I40</f>
        <v>-128846086</v>
      </c>
      <c r="K40" s="45">
        <f t="shared" si="4"/>
        <v>-199261552</v>
      </c>
      <c r="L40" s="45">
        <f t="shared" si="4"/>
        <v>-298855594</v>
      </c>
      <c r="M40" s="45">
        <f t="shared" si="4"/>
        <v>-456085564</v>
      </c>
      <c r="N40" s="45">
        <f>+M40</f>
        <v>-456085564</v>
      </c>
      <c r="O40" s="45">
        <f t="shared" si="4"/>
        <v>-521595879</v>
      </c>
      <c r="P40" s="45">
        <f t="shared" si="4"/>
        <v>-592434055</v>
      </c>
      <c r="Q40" s="45">
        <f t="shared" si="4"/>
        <v>-689098327</v>
      </c>
      <c r="R40" s="45">
        <f>+Q40</f>
        <v>-689098327</v>
      </c>
      <c r="S40" s="45">
        <f t="shared" si="4"/>
        <v>-754042775</v>
      </c>
      <c r="T40" s="45">
        <f t="shared" si="4"/>
        <v>-820302935</v>
      </c>
      <c r="U40" s="45">
        <f t="shared" si="4"/>
        <v>-820302935</v>
      </c>
      <c r="V40" s="45">
        <f>+U40</f>
        <v>-820302935</v>
      </c>
      <c r="W40" s="45">
        <f>+V40</f>
        <v>-820302935</v>
      </c>
      <c r="X40" s="45">
        <f t="shared" si="4"/>
        <v>-20974165</v>
      </c>
      <c r="Y40" s="45">
        <f t="shared" si="4"/>
        <v>-779652141</v>
      </c>
      <c r="Z40" s="46">
        <f>+IF(X40&lt;&gt;0,+(Y40/X40)*100,0)</f>
        <v>3717.2022867179694</v>
      </c>
      <c r="AA40" s="47">
        <f t="shared" si="4"/>
        <v>-20974165</v>
      </c>
    </row>
    <row r="41" spans="1:27" ht="12.75">
      <c r="A41" s="48" t="s">
        <v>89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90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20" ht="12.75" hidden="1">
      <c r="G60">
        <v>31268632</v>
      </c>
      <c r="H60">
        <v>163197</v>
      </c>
      <c r="I60">
        <v>-19839827</v>
      </c>
      <c r="J60">
        <v>31268632</v>
      </c>
      <c r="T60">
        <v>1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20276740</v>
      </c>
      <c r="F6" s="20">
        <v>20276740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20276740</v>
      </c>
      <c r="Y6" s="20">
        <v>-20276740</v>
      </c>
      <c r="Z6" s="21">
        <v>-100</v>
      </c>
      <c r="AA6" s="22">
        <v>20276740</v>
      </c>
    </row>
    <row r="7" spans="1:27" ht="12.75">
      <c r="A7" s="23" t="s">
        <v>34</v>
      </c>
      <c r="B7" s="17"/>
      <c r="C7" s="18">
        <v>69072003</v>
      </c>
      <c r="D7" s="18"/>
      <c r="E7" s="19">
        <v>157374054</v>
      </c>
      <c r="F7" s="20">
        <v>158660565</v>
      </c>
      <c r="G7" s="20">
        <v>4842833</v>
      </c>
      <c r="H7" s="20">
        <v>5004153</v>
      </c>
      <c r="I7" s="20">
        <v>5503566</v>
      </c>
      <c r="J7" s="20">
        <v>15350552</v>
      </c>
      <c r="K7" s="20">
        <v>7695476</v>
      </c>
      <c r="L7" s="20">
        <v>8169410</v>
      </c>
      <c r="M7" s="20">
        <v>4746029</v>
      </c>
      <c r="N7" s="20">
        <v>20610915</v>
      </c>
      <c r="O7" s="20">
        <v>7923407</v>
      </c>
      <c r="P7" s="20">
        <v>6641701</v>
      </c>
      <c r="Q7" s="20">
        <v>7706148</v>
      </c>
      <c r="R7" s="20">
        <v>22271256</v>
      </c>
      <c r="S7" s="20">
        <v>4122039</v>
      </c>
      <c r="T7" s="20">
        <v>3561133</v>
      </c>
      <c r="U7" s="20"/>
      <c r="V7" s="20">
        <v>7683172</v>
      </c>
      <c r="W7" s="20">
        <v>65915895</v>
      </c>
      <c r="X7" s="20">
        <v>158660565</v>
      </c>
      <c r="Y7" s="20">
        <v>-92744670</v>
      </c>
      <c r="Z7" s="21">
        <v>-58.45</v>
      </c>
      <c r="AA7" s="22">
        <v>158660565</v>
      </c>
    </row>
    <row r="8" spans="1:27" ht="12.75">
      <c r="A8" s="23" t="s">
        <v>35</v>
      </c>
      <c r="B8" s="17"/>
      <c r="C8" s="18">
        <v>56843269</v>
      </c>
      <c r="D8" s="18"/>
      <c r="E8" s="19">
        <v>10703264</v>
      </c>
      <c r="F8" s="20">
        <v>12695969</v>
      </c>
      <c r="G8" s="20">
        <v>61108594</v>
      </c>
      <c r="H8" s="20">
        <v>4843624</v>
      </c>
      <c r="I8" s="20">
        <v>10961803</v>
      </c>
      <c r="J8" s="20">
        <v>76914021</v>
      </c>
      <c r="K8" s="20">
        <v>6196398</v>
      </c>
      <c r="L8" s="20">
        <v>6820986</v>
      </c>
      <c r="M8" s="20">
        <v>4683873</v>
      </c>
      <c r="N8" s="20">
        <v>17701257</v>
      </c>
      <c r="O8" s="20">
        <v>7536685</v>
      </c>
      <c r="P8" s="20">
        <v>9965814</v>
      </c>
      <c r="Q8" s="20">
        <v>5130378</v>
      </c>
      <c r="R8" s="20">
        <v>22632877</v>
      </c>
      <c r="S8" s="20">
        <v>4392651</v>
      </c>
      <c r="T8" s="20">
        <v>9591256</v>
      </c>
      <c r="U8" s="20"/>
      <c r="V8" s="20">
        <v>13983907</v>
      </c>
      <c r="W8" s="20">
        <v>131232062</v>
      </c>
      <c r="X8" s="20">
        <v>12695969</v>
      </c>
      <c r="Y8" s="20">
        <v>118536093</v>
      </c>
      <c r="Z8" s="21">
        <v>933.65</v>
      </c>
      <c r="AA8" s="22">
        <v>12695969</v>
      </c>
    </row>
    <row r="9" spans="1:27" ht="12.75">
      <c r="A9" s="23" t="s">
        <v>36</v>
      </c>
      <c r="B9" s="17" t="s">
        <v>6</v>
      </c>
      <c r="C9" s="18">
        <v>75279505</v>
      </c>
      <c r="D9" s="18"/>
      <c r="E9" s="19">
        <v>146421000</v>
      </c>
      <c r="F9" s="20">
        <v>145282000</v>
      </c>
      <c r="G9" s="20"/>
      <c r="H9" s="20"/>
      <c r="I9" s="20">
        <v>4815039</v>
      </c>
      <c r="J9" s="20">
        <v>4815039</v>
      </c>
      <c r="K9" s="20"/>
      <c r="L9" s="20"/>
      <c r="M9" s="20">
        <v>42288000</v>
      </c>
      <c r="N9" s="20">
        <v>42288000</v>
      </c>
      <c r="O9" s="20"/>
      <c r="P9" s="20">
        <v>58073</v>
      </c>
      <c r="Q9" s="20"/>
      <c r="R9" s="20">
        <v>58073</v>
      </c>
      <c r="S9" s="20">
        <v>148000</v>
      </c>
      <c r="T9" s="20">
        <v>69000</v>
      </c>
      <c r="U9" s="20"/>
      <c r="V9" s="20">
        <v>217000</v>
      </c>
      <c r="W9" s="20">
        <v>47378112</v>
      </c>
      <c r="X9" s="20">
        <v>145282000</v>
      </c>
      <c r="Y9" s="20">
        <v>-97903888</v>
      </c>
      <c r="Z9" s="21">
        <v>-67.39</v>
      </c>
      <c r="AA9" s="22">
        <v>145282000</v>
      </c>
    </row>
    <row r="10" spans="1:27" ht="12.75">
      <c r="A10" s="23" t="s">
        <v>37</v>
      </c>
      <c r="B10" s="17" t="s">
        <v>6</v>
      </c>
      <c r="C10" s="18"/>
      <c r="D10" s="18"/>
      <c r="E10" s="19"/>
      <c r="F10" s="20">
        <v>3100000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>
        <v>3100000</v>
      </c>
      <c r="Y10" s="20">
        <v>-3100000</v>
      </c>
      <c r="Z10" s="21">
        <v>-100</v>
      </c>
      <c r="AA10" s="22">
        <v>3100000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-341213341</v>
      </c>
      <c r="D14" s="18"/>
      <c r="E14" s="19">
        <v>-300208708</v>
      </c>
      <c r="F14" s="20">
        <v>-318290249</v>
      </c>
      <c r="G14" s="20">
        <v>-133611</v>
      </c>
      <c r="H14" s="20">
        <v>-2375188</v>
      </c>
      <c r="I14" s="20">
        <v>-2688116</v>
      </c>
      <c r="J14" s="20">
        <v>-5196915</v>
      </c>
      <c r="K14" s="20">
        <v>-3869558</v>
      </c>
      <c r="L14" s="20">
        <v>-3439080</v>
      </c>
      <c r="M14" s="20">
        <v>-6277825</v>
      </c>
      <c r="N14" s="20">
        <v>-13586463</v>
      </c>
      <c r="O14" s="20">
        <v>-4337028</v>
      </c>
      <c r="P14" s="20">
        <v>-95474654</v>
      </c>
      <c r="Q14" s="20">
        <v>-32987407</v>
      </c>
      <c r="R14" s="20">
        <v>-132799089</v>
      </c>
      <c r="S14" s="20">
        <v>-897395</v>
      </c>
      <c r="T14" s="20">
        <v>-7164724</v>
      </c>
      <c r="U14" s="20"/>
      <c r="V14" s="20">
        <v>-8062119</v>
      </c>
      <c r="W14" s="20">
        <v>-159644586</v>
      </c>
      <c r="X14" s="20">
        <v>-318290249</v>
      </c>
      <c r="Y14" s="20">
        <v>158645663</v>
      </c>
      <c r="Z14" s="21">
        <v>-49.84</v>
      </c>
      <c r="AA14" s="22">
        <v>-318290249</v>
      </c>
    </row>
    <row r="15" spans="1:27" ht="12.75">
      <c r="A15" s="23" t="s">
        <v>42</v>
      </c>
      <c r="B15" s="17"/>
      <c r="C15" s="18">
        <v>-1747117</v>
      </c>
      <c r="D15" s="18"/>
      <c r="E15" s="19">
        <v>-2982000</v>
      </c>
      <c r="F15" s="20">
        <v>-1302580</v>
      </c>
      <c r="G15" s="20"/>
      <c r="H15" s="20">
        <v>-3440</v>
      </c>
      <c r="I15" s="20">
        <v>-1302580</v>
      </c>
      <c r="J15" s="20">
        <v>-1306020</v>
      </c>
      <c r="K15" s="20"/>
      <c r="L15" s="20">
        <v>-37</v>
      </c>
      <c r="M15" s="20">
        <v>-132</v>
      </c>
      <c r="N15" s="20">
        <v>-169</v>
      </c>
      <c r="O15" s="20"/>
      <c r="P15" s="20"/>
      <c r="Q15" s="20"/>
      <c r="R15" s="20"/>
      <c r="S15" s="20"/>
      <c r="T15" s="20">
        <v>-428</v>
      </c>
      <c r="U15" s="20"/>
      <c r="V15" s="20">
        <v>-428</v>
      </c>
      <c r="W15" s="20">
        <v>-1306617</v>
      </c>
      <c r="X15" s="20">
        <v>-1302580</v>
      </c>
      <c r="Y15" s="20">
        <v>-4037</v>
      </c>
      <c r="Z15" s="21">
        <v>0.31</v>
      </c>
      <c r="AA15" s="22">
        <v>-1302580</v>
      </c>
    </row>
    <row r="16" spans="1:27" ht="12.75">
      <c r="A16" s="23" t="s">
        <v>43</v>
      </c>
      <c r="B16" s="17" t="s">
        <v>6</v>
      </c>
      <c r="C16" s="18">
        <v>-388500</v>
      </c>
      <c r="D16" s="18"/>
      <c r="E16" s="19">
        <v>-4859178</v>
      </c>
      <c r="F16" s="20">
        <v>-5859178</v>
      </c>
      <c r="G16" s="20">
        <v>-6000</v>
      </c>
      <c r="H16" s="20">
        <v>-8782</v>
      </c>
      <c r="I16" s="20">
        <v>-6000</v>
      </c>
      <c r="J16" s="20">
        <v>-20782</v>
      </c>
      <c r="K16" s="20">
        <v>-12000</v>
      </c>
      <c r="L16" s="20">
        <v>-6000</v>
      </c>
      <c r="M16" s="20"/>
      <c r="N16" s="20">
        <v>-18000</v>
      </c>
      <c r="O16" s="20"/>
      <c r="P16" s="20">
        <v>-214741</v>
      </c>
      <c r="Q16" s="20">
        <v>-36399</v>
      </c>
      <c r="R16" s="20">
        <v>-251140</v>
      </c>
      <c r="S16" s="20">
        <v>-25500</v>
      </c>
      <c r="T16" s="20"/>
      <c r="U16" s="20"/>
      <c r="V16" s="20">
        <v>-25500</v>
      </c>
      <c r="W16" s="20">
        <v>-315422</v>
      </c>
      <c r="X16" s="20">
        <v>-5859178</v>
      </c>
      <c r="Y16" s="20">
        <v>5543756</v>
      </c>
      <c r="Z16" s="21">
        <v>-94.62</v>
      </c>
      <c r="AA16" s="22">
        <v>-5859178</v>
      </c>
    </row>
    <row r="17" spans="1:27" ht="12.75">
      <c r="A17" s="24" t="s">
        <v>44</v>
      </c>
      <c r="B17" s="25"/>
      <c r="C17" s="26">
        <f aca="true" t="shared" si="0" ref="C17:Y17">SUM(C6:C16)</f>
        <v>-142154181</v>
      </c>
      <c r="D17" s="26">
        <f>SUM(D6:D16)</f>
        <v>0</v>
      </c>
      <c r="E17" s="27">
        <f t="shared" si="0"/>
        <v>26725172</v>
      </c>
      <c r="F17" s="28">
        <f t="shared" si="0"/>
        <v>14563267</v>
      </c>
      <c r="G17" s="28">
        <f t="shared" si="0"/>
        <v>65811816</v>
      </c>
      <c r="H17" s="28">
        <f t="shared" si="0"/>
        <v>7460367</v>
      </c>
      <c r="I17" s="28">
        <f t="shared" si="0"/>
        <v>17283712</v>
      </c>
      <c r="J17" s="28">
        <f t="shared" si="0"/>
        <v>90555895</v>
      </c>
      <c r="K17" s="28">
        <f t="shared" si="0"/>
        <v>10010316</v>
      </c>
      <c r="L17" s="28">
        <f t="shared" si="0"/>
        <v>11545279</v>
      </c>
      <c r="M17" s="28">
        <f t="shared" si="0"/>
        <v>45439945</v>
      </c>
      <c r="N17" s="28">
        <f t="shared" si="0"/>
        <v>66995540</v>
      </c>
      <c r="O17" s="28">
        <f t="shared" si="0"/>
        <v>11123064</v>
      </c>
      <c r="P17" s="28">
        <f t="shared" si="0"/>
        <v>-79023807</v>
      </c>
      <c r="Q17" s="28">
        <f t="shared" si="0"/>
        <v>-20187280</v>
      </c>
      <c r="R17" s="28">
        <f t="shared" si="0"/>
        <v>-88088023</v>
      </c>
      <c r="S17" s="28">
        <f t="shared" si="0"/>
        <v>7739795</v>
      </c>
      <c r="T17" s="28">
        <f t="shared" si="0"/>
        <v>6056237</v>
      </c>
      <c r="U17" s="28">
        <f t="shared" si="0"/>
        <v>0</v>
      </c>
      <c r="V17" s="28">
        <f t="shared" si="0"/>
        <v>13796032</v>
      </c>
      <c r="W17" s="28">
        <f t="shared" si="0"/>
        <v>83259444</v>
      </c>
      <c r="X17" s="28">
        <f t="shared" si="0"/>
        <v>14563267</v>
      </c>
      <c r="Y17" s="28">
        <f t="shared" si="0"/>
        <v>68696177</v>
      </c>
      <c r="Z17" s="29">
        <f>+IF(X17&lt;&gt;0,+(Y17/X17)*100,0)</f>
        <v>471.70855962470506</v>
      </c>
      <c r="AA17" s="30">
        <f>SUM(AA6:AA16)</f>
        <v>14563267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>
        <v>1053971</v>
      </c>
      <c r="D21" s="18"/>
      <c r="E21" s="19"/>
      <c r="F21" s="20">
        <v>1139000</v>
      </c>
      <c r="G21" s="36">
        <v>2180</v>
      </c>
      <c r="H21" s="36">
        <v>285240</v>
      </c>
      <c r="I21" s="36">
        <v>252</v>
      </c>
      <c r="J21" s="20">
        <v>287672</v>
      </c>
      <c r="K21" s="36">
        <v>225</v>
      </c>
      <c r="L21" s="36">
        <v>567070</v>
      </c>
      <c r="M21" s="20">
        <v>240</v>
      </c>
      <c r="N21" s="36">
        <v>567535</v>
      </c>
      <c r="O21" s="36">
        <v>60</v>
      </c>
      <c r="P21" s="36">
        <v>341080</v>
      </c>
      <c r="Q21" s="20">
        <v>6265</v>
      </c>
      <c r="R21" s="36">
        <v>347405</v>
      </c>
      <c r="S21" s="36"/>
      <c r="T21" s="20"/>
      <c r="U21" s="36"/>
      <c r="V21" s="36"/>
      <c r="W21" s="36">
        <v>1202612</v>
      </c>
      <c r="X21" s="20">
        <v>1139000</v>
      </c>
      <c r="Y21" s="36">
        <v>63612</v>
      </c>
      <c r="Z21" s="37">
        <v>5.58</v>
      </c>
      <c r="AA21" s="38">
        <v>1139000</v>
      </c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-10845815</v>
      </c>
      <c r="D26" s="18"/>
      <c r="E26" s="19">
        <v>-39016000</v>
      </c>
      <c r="F26" s="20">
        <v>-22765000</v>
      </c>
      <c r="G26" s="20"/>
      <c r="H26" s="20">
        <v>-75000</v>
      </c>
      <c r="I26" s="20">
        <v>-4923418</v>
      </c>
      <c r="J26" s="20">
        <v>-4998418</v>
      </c>
      <c r="K26" s="20">
        <v>-2705812</v>
      </c>
      <c r="L26" s="20">
        <v>-4691886</v>
      </c>
      <c r="M26" s="20">
        <v>-1263103</v>
      </c>
      <c r="N26" s="20">
        <v>-8660801</v>
      </c>
      <c r="O26" s="20"/>
      <c r="P26" s="20">
        <v>-2653010</v>
      </c>
      <c r="Q26" s="20">
        <v>-3924851</v>
      </c>
      <c r="R26" s="20">
        <v>-6577861</v>
      </c>
      <c r="S26" s="20">
        <v>-990007</v>
      </c>
      <c r="T26" s="20">
        <v>-3855522</v>
      </c>
      <c r="U26" s="20"/>
      <c r="V26" s="20">
        <v>-4845529</v>
      </c>
      <c r="W26" s="20">
        <v>-25082609</v>
      </c>
      <c r="X26" s="20">
        <v>-22765000</v>
      </c>
      <c r="Y26" s="20">
        <v>-2317609</v>
      </c>
      <c r="Z26" s="21">
        <v>10.18</v>
      </c>
      <c r="AA26" s="22">
        <v>-22765000</v>
      </c>
    </row>
    <row r="27" spans="1:27" ht="12.75">
      <c r="A27" s="24" t="s">
        <v>51</v>
      </c>
      <c r="B27" s="25"/>
      <c r="C27" s="26">
        <f aca="true" t="shared" si="1" ref="C27:Y27">SUM(C21:C26)</f>
        <v>-9791844</v>
      </c>
      <c r="D27" s="26">
        <f>SUM(D21:D26)</f>
        <v>0</v>
      </c>
      <c r="E27" s="27">
        <f t="shared" si="1"/>
        <v>-39016000</v>
      </c>
      <c r="F27" s="28">
        <f t="shared" si="1"/>
        <v>-21626000</v>
      </c>
      <c r="G27" s="28">
        <f t="shared" si="1"/>
        <v>2180</v>
      </c>
      <c r="H27" s="28">
        <f t="shared" si="1"/>
        <v>210240</v>
      </c>
      <c r="I27" s="28">
        <f t="shared" si="1"/>
        <v>-4923166</v>
      </c>
      <c r="J27" s="28">
        <f t="shared" si="1"/>
        <v>-4710746</v>
      </c>
      <c r="K27" s="28">
        <f t="shared" si="1"/>
        <v>-2705587</v>
      </c>
      <c r="L27" s="28">
        <f t="shared" si="1"/>
        <v>-4124816</v>
      </c>
      <c r="M27" s="28">
        <f t="shared" si="1"/>
        <v>-1262863</v>
      </c>
      <c r="N27" s="28">
        <f t="shared" si="1"/>
        <v>-8093266</v>
      </c>
      <c r="O27" s="28">
        <f t="shared" si="1"/>
        <v>60</v>
      </c>
      <c r="P27" s="28">
        <f t="shared" si="1"/>
        <v>-2311930</v>
      </c>
      <c r="Q27" s="28">
        <f t="shared" si="1"/>
        <v>-3918586</v>
      </c>
      <c r="R27" s="28">
        <f t="shared" si="1"/>
        <v>-6230456</v>
      </c>
      <c r="S27" s="28">
        <f t="shared" si="1"/>
        <v>-990007</v>
      </c>
      <c r="T27" s="28">
        <f t="shared" si="1"/>
        <v>-3855522</v>
      </c>
      <c r="U27" s="28">
        <f t="shared" si="1"/>
        <v>0</v>
      </c>
      <c r="V27" s="28">
        <f t="shared" si="1"/>
        <v>-4845529</v>
      </c>
      <c r="W27" s="28">
        <f t="shared" si="1"/>
        <v>-23879997</v>
      </c>
      <c r="X27" s="28">
        <f t="shared" si="1"/>
        <v>-21626000</v>
      </c>
      <c r="Y27" s="28">
        <f t="shared" si="1"/>
        <v>-2253997</v>
      </c>
      <c r="Z27" s="29">
        <f>+IF(X27&lt;&gt;0,+(Y27/X27)*100,0)</f>
        <v>10.422625543327477</v>
      </c>
      <c r="AA27" s="30">
        <f>SUM(AA21:AA26)</f>
        <v>-21626000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43197</v>
      </c>
      <c r="D33" s="18"/>
      <c r="E33" s="19">
        <v>-4688485</v>
      </c>
      <c r="F33" s="20">
        <v>-4688485</v>
      </c>
      <c r="G33" s="20">
        <v>4480801</v>
      </c>
      <c r="H33" s="36">
        <v>-4492052</v>
      </c>
      <c r="I33" s="36">
        <v>9101</v>
      </c>
      <c r="J33" s="36">
        <v>-2150</v>
      </c>
      <c r="K33" s="20">
        <v>2150</v>
      </c>
      <c r="L33" s="20">
        <v>25869</v>
      </c>
      <c r="M33" s="20">
        <v>-41697</v>
      </c>
      <c r="N33" s="20">
        <v>-13678</v>
      </c>
      <c r="O33" s="36">
        <v>-4809</v>
      </c>
      <c r="P33" s="36">
        <v>20637</v>
      </c>
      <c r="Q33" s="36"/>
      <c r="R33" s="20">
        <v>15828</v>
      </c>
      <c r="S33" s="20"/>
      <c r="T33" s="20"/>
      <c r="U33" s="20"/>
      <c r="V33" s="36"/>
      <c r="W33" s="36"/>
      <c r="X33" s="36">
        <v>-4688485</v>
      </c>
      <c r="Y33" s="20">
        <v>4688485</v>
      </c>
      <c r="Z33" s="21">
        <v>-100</v>
      </c>
      <c r="AA33" s="22">
        <v>-4688485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>
        <v>336560</v>
      </c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379757</v>
      </c>
      <c r="D36" s="26">
        <f>SUM(D31:D35)</f>
        <v>0</v>
      </c>
      <c r="E36" s="27">
        <f t="shared" si="2"/>
        <v>-4688485</v>
      </c>
      <c r="F36" s="28">
        <f t="shared" si="2"/>
        <v>-4688485</v>
      </c>
      <c r="G36" s="28">
        <f t="shared" si="2"/>
        <v>4480801</v>
      </c>
      <c r="H36" s="28">
        <f t="shared" si="2"/>
        <v>-4492052</v>
      </c>
      <c r="I36" s="28">
        <f t="shared" si="2"/>
        <v>9101</v>
      </c>
      <c r="J36" s="28">
        <f t="shared" si="2"/>
        <v>-2150</v>
      </c>
      <c r="K36" s="28">
        <f t="shared" si="2"/>
        <v>2150</v>
      </c>
      <c r="L36" s="28">
        <f t="shared" si="2"/>
        <v>25869</v>
      </c>
      <c r="M36" s="28">
        <f t="shared" si="2"/>
        <v>-41697</v>
      </c>
      <c r="N36" s="28">
        <f t="shared" si="2"/>
        <v>-13678</v>
      </c>
      <c r="O36" s="28">
        <f t="shared" si="2"/>
        <v>-4809</v>
      </c>
      <c r="P36" s="28">
        <f t="shared" si="2"/>
        <v>20637</v>
      </c>
      <c r="Q36" s="28">
        <f t="shared" si="2"/>
        <v>0</v>
      </c>
      <c r="R36" s="28">
        <f t="shared" si="2"/>
        <v>15828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0</v>
      </c>
      <c r="X36" s="28">
        <f t="shared" si="2"/>
        <v>-4688485</v>
      </c>
      <c r="Y36" s="28">
        <f t="shared" si="2"/>
        <v>4688485</v>
      </c>
      <c r="Z36" s="29">
        <f>+IF(X36&lt;&gt;0,+(Y36/X36)*100,0)</f>
        <v>-100</v>
      </c>
      <c r="AA36" s="30">
        <f>SUM(AA31:AA35)</f>
        <v>-4688485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-151566268</v>
      </c>
      <c r="D38" s="32">
        <f>+D17+D27+D36</f>
        <v>0</v>
      </c>
      <c r="E38" s="33">
        <f t="shared" si="3"/>
        <v>-16979313</v>
      </c>
      <c r="F38" s="2">
        <f t="shared" si="3"/>
        <v>-11751218</v>
      </c>
      <c r="G38" s="2">
        <f t="shared" si="3"/>
        <v>70294797</v>
      </c>
      <c r="H38" s="2">
        <f t="shared" si="3"/>
        <v>3178555</v>
      </c>
      <c r="I38" s="2">
        <f t="shared" si="3"/>
        <v>12369647</v>
      </c>
      <c r="J38" s="2">
        <f t="shared" si="3"/>
        <v>85842999</v>
      </c>
      <c r="K38" s="2">
        <f t="shared" si="3"/>
        <v>7306879</v>
      </c>
      <c r="L38" s="2">
        <f t="shared" si="3"/>
        <v>7446332</v>
      </c>
      <c r="M38" s="2">
        <f t="shared" si="3"/>
        <v>44135385</v>
      </c>
      <c r="N38" s="2">
        <f t="shared" si="3"/>
        <v>58888596</v>
      </c>
      <c r="O38" s="2">
        <f t="shared" si="3"/>
        <v>11118315</v>
      </c>
      <c r="P38" s="2">
        <f t="shared" si="3"/>
        <v>-81315100</v>
      </c>
      <c r="Q38" s="2">
        <f t="shared" si="3"/>
        <v>-24105866</v>
      </c>
      <c r="R38" s="2">
        <f t="shared" si="3"/>
        <v>-94302651</v>
      </c>
      <c r="S38" s="2">
        <f t="shared" si="3"/>
        <v>6749788</v>
      </c>
      <c r="T38" s="2">
        <f t="shared" si="3"/>
        <v>2200715</v>
      </c>
      <c r="U38" s="2">
        <f t="shared" si="3"/>
        <v>0</v>
      </c>
      <c r="V38" s="2">
        <f t="shared" si="3"/>
        <v>8950503</v>
      </c>
      <c r="W38" s="2">
        <f t="shared" si="3"/>
        <v>59379447</v>
      </c>
      <c r="X38" s="2">
        <f t="shared" si="3"/>
        <v>-11751218</v>
      </c>
      <c r="Y38" s="2">
        <f t="shared" si="3"/>
        <v>71130665</v>
      </c>
      <c r="Z38" s="34">
        <f>+IF(X38&lt;&gt;0,+(Y38/X38)*100,0)</f>
        <v>-605.3046160832009</v>
      </c>
      <c r="AA38" s="35">
        <f>+AA17+AA27+AA36</f>
        <v>-11751218</v>
      </c>
    </row>
    <row r="39" spans="1:27" ht="12.75">
      <c r="A39" s="23" t="s">
        <v>59</v>
      </c>
      <c r="B39" s="17"/>
      <c r="C39" s="32">
        <v>-49252783</v>
      </c>
      <c r="D39" s="32"/>
      <c r="E39" s="33"/>
      <c r="F39" s="2"/>
      <c r="G39" s="2">
        <v>28340560</v>
      </c>
      <c r="H39" s="2">
        <f>+G40+H60</f>
        <v>98635357</v>
      </c>
      <c r="I39" s="2">
        <f>+H40+I60</f>
        <v>101813912</v>
      </c>
      <c r="J39" s="2">
        <f>+G39</f>
        <v>28340560</v>
      </c>
      <c r="K39" s="2">
        <f>+I40+K60</f>
        <v>114183559</v>
      </c>
      <c r="L39" s="2">
        <f>+K40+L60</f>
        <v>121490438</v>
      </c>
      <c r="M39" s="2">
        <f>+L40+M60</f>
        <v>128936770</v>
      </c>
      <c r="N39" s="2">
        <f>+K39</f>
        <v>114183559</v>
      </c>
      <c r="O39" s="2">
        <f>+M40+O60</f>
        <v>173072155</v>
      </c>
      <c r="P39" s="2">
        <f>+O40+P60</f>
        <v>184190470</v>
      </c>
      <c r="Q39" s="2">
        <f>+P40+Q60</f>
        <v>102875370</v>
      </c>
      <c r="R39" s="2">
        <f>+O39</f>
        <v>173072155</v>
      </c>
      <c r="S39" s="2">
        <f>+Q40+S60</f>
        <v>78769504</v>
      </c>
      <c r="T39" s="2">
        <f>+S40+T60</f>
        <v>85519292</v>
      </c>
      <c r="U39" s="2">
        <f>+T40+U60</f>
        <v>87720007</v>
      </c>
      <c r="V39" s="2">
        <f>+S39</f>
        <v>78769504</v>
      </c>
      <c r="W39" s="2">
        <f>+G39</f>
        <v>28340560</v>
      </c>
      <c r="X39" s="2"/>
      <c r="Y39" s="2">
        <f>+W39-X39</f>
        <v>28340560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-200819051</v>
      </c>
      <c r="D40" s="43">
        <f aca="true" t="shared" si="4" ref="D40:AA40">+D38+D39</f>
        <v>0</v>
      </c>
      <c r="E40" s="44">
        <f t="shared" si="4"/>
        <v>-16979313</v>
      </c>
      <c r="F40" s="45">
        <f t="shared" si="4"/>
        <v>-11751218</v>
      </c>
      <c r="G40" s="45">
        <f t="shared" si="4"/>
        <v>98635357</v>
      </c>
      <c r="H40" s="45">
        <f t="shared" si="4"/>
        <v>101813912</v>
      </c>
      <c r="I40" s="45">
        <f t="shared" si="4"/>
        <v>114183559</v>
      </c>
      <c r="J40" s="45">
        <f>+I40</f>
        <v>114183559</v>
      </c>
      <c r="K40" s="45">
        <f t="shared" si="4"/>
        <v>121490438</v>
      </c>
      <c r="L40" s="45">
        <f t="shared" si="4"/>
        <v>128936770</v>
      </c>
      <c r="M40" s="45">
        <f t="shared" si="4"/>
        <v>173072155</v>
      </c>
      <c r="N40" s="45">
        <f>+M40</f>
        <v>173072155</v>
      </c>
      <c r="O40" s="45">
        <f t="shared" si="4"/>
        <v>184190470</v>
      </c>
      <c r="P40" s="45">
        <f t="shared" si="4"/>
        <v>102875370</v>
      </c>
      <c r="Q40" s="45">
        <f t="shared" si="4"/>
        <v>78769504</v>
      </c>
      <c r="R40" s="45">
        <f>+Q40</f>
        <v>78769504</v>
      </c>
      <c r="S40" s="45">
        <f t="shared" si="4"/>
        <v>85519292</v>
      </c>
      <c r="T40" s="45">
        <f t="shared" si="4"/>
        <v>87720007</v>
      </c>
      <c r="U40" s="45">
        <f t="shared" si="4"/>
        <v>87720007</v>
      </c>
      <c r="V40" s="45">
        <f>+U40</f>
        <v>87720007</v>
      </c>
      <c r="W40" s="45">
        <f>+V40</f>
        <v>87720007</v>
      </c>
      <c r="X40" s="45">
        <f t="shared" si="4"/>
        <v>-11751218</v>
      </c>
      <c r="Y40" s="45">
        <f t="shared" si="4"/>
        <v>99471225</v>
      </c>
      <c r="Z40" s="46">
        <f>+IF(X40&lt;&gt;0,+(Y40/X40)*100,0)</f>
        <v>-846.4758716926194</v>
      </c>
      <c r="AA40" s="47">
        <f t="shared" si="4"/>
        <v>-11751218</v>
      </c>
    </row>
    <row r="41" spans="1:27" ht="12.75">
      <c r="A41" s="48" t="s">
        <v>89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90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28340560</v>
      </c>
      <c r="J60">
        <v>28340560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36450237</v>
      </c>
      <c r="D6" s="18"/>
      <c r="E6" s="19">
        <v>28543403</v>
      </c>
      <c r="F6" s="20">
        <v>24428567</v>
      </c>
      <c r="G6" s="20">
        <v>2</v>
      </c>
      <c r="H6" s="20">
        <v>242</v>
      </c>
      <c r="I6" s="20">
        <v>50071</v>
      </c>
      <c r="J6" s="20">
        <v>50315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50315</v>
      </c>
      <c r="X6" s="20">
        <v>24428567</v>
      </c>
      <c r="Y6" s="20">
        <v>-24378252</v>
      </c>
      <c r="Z6" s="21">
        <v>-99.79</v>
      </c>
      <c r="AA6" s="22">
        <v>24428567</v>
      </c>
    </row>
    <row r="7" spans="1:27" ht="12.75">
      <c r="A7" s="23" t="s">
        <v>34</v>
      </c>
      <c r="B7" s="17"/>
      <c r="C7" s="18"/>
      <c r="D7" s="18"/>
      <c r="E7" s="19">
        <v>46477750</v>
      </c>
      <c r="F7" s="20">
        <v>29036800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29036800</v>
      </c>
      <c r="Y7" s="20">
        <v>-29036800</v>
      </c>
      <c r="Z7" s="21">
        <v>-100</v>
      </c>
      <c r="AA7" s="22">
        <v>29036800</v>
      </c>
    </row>
    <row r="8" spans="1:27" ht="12.75">
      <c r="A8" s="23" t="s">
        <v>35</v>
      </c>
      <c r="B8" s="17"/>
      <c r="C8" s="18">
        <v>295650</v>
      </c>
      <c r="D8" s="18"/>
      <c r="E8" s="19">
        <v>42000000</v>
      </c>
      <c r="F8" s="20">
        <v>23953580</v>
      </c>
      <c r="G8" s="20">
        <v>3725294</v>
      </c>
      <c r="H8" s="20">
        <v>3528999</v>
      </c>
      <c r="I8" s="20">
        <v>3086627</v>
      </c>
      <c r="J8" s="20">
        <v>10340920</v>
      </c>
      <c r="K8" s="20">
        <v>3473334</v>
      </c>
      <c r="L8" s="20">
        <v>3216824</v>
      </c>
      <c r="M8" s="20">
        <v>2819238</v>
      </c>
      <c r="N8" s="20">
        <v>9509396</v>
      </c>
      <c r="O8" s="20">
        <v>3610586</v>
      </c>
      <c r="P8" s="20">
        <v>2541177</v>
      </c>
      <c r="Q8" s="20">
        <v>243630</v>
      </c>
      <c r="R8" s="20">
        <v>6395393</v>
      </c>
      <c r="S8" s="20"/>
      <c r="T8" s="20">
        <v>2216678</v>
      </c>
      <c r="U8" s="20">
        <v>2739387</v>
      </c>
      <c r="V8" s="20">
        <v>4956065</v>
      </c>
      <c r="W8" s="20">
        <v>31201774</v>
      </c>
      <c r="X8" s="20">
        <v>23953580</v>
      </c>
      <c r="Y8" s="20">
        <v>7248194</v>
      </c>
      <c r="Z8" s="21">
        <v>30.26</v>
      </c>
      <c r="AA8" s="22">
        <v>23953580</v>
      </c>
    </row>
    <row r="9" spans="1:27" ht="12.75">
      <c r="A9" s="23" t="s">
        <v>36</v>
      </c>
      <c r="B9" s="17" t="s">
        <v>6</v>
      </c>
      <c r="C9" s="18"/>
      <c r="D9" s="18"/>
      <c r="E9" s="19">
        <v>457879000</v>
      </c>
      <c r="F9" s="20">
        <v>456078000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456078000</v>
      </c>
      <c r="Y9" s="20">
        <v>-456078000</v>
      </c>
      <c r="Z9" s="21">
        <v>-100</v>
      </c>
      <c r="AA9" s="22">
        <v>456078000</v>
      </c>
    </row>
    <row r="10" spans="1:27" ht="12.75">
      <c r="A10" s="23" t="s">
        <v>37</v>
      </c>
      <c r="B10" s="17" t="s">
        <v>6</v>
      </c>
      <c r="C10" s="18"/>
      <c r="D10" s="18"/>
      <c r="E10" s="19">
        <v>124813000</v>
      </c>
      <c r="F10" s="20">
        <v>124813000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>
        <v>124813000</v>
      </c>
      <c r="Y10" s="20">
        <v>-124813000</v>
      </c>
      <c r="Z10" s="21">
        <v>-100</v>
      </c>
      <c r="AA10" s="22">
        <v>124813000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>
        <v>1724699</v>
      </c>
      <c r="H11" s="20">
        <v>1832067</v>
      </c>
      <c r="I11" s="20">
        <v>1757664</v>
      </c>
      <c r="J11" s="20">
        <v>5314430</v>
      </c>
      <c r="K11" s="20">
        <v>1553557</v>
      </c>
      <c r="L11" s="20">
        <v>1435657</v>
      </c>
      <c r="M11" s="20">
        <v>1204474</v>
      </c>
      <c r="N11" s="20">
        <v>4193688</v>
      </c>
      <c r="O11" s="20">
        <v>1210418</v>
      </c>
      <c r="P11" s="20">
        <v>1577587</v>
      </c>
      <c r="Q11" s="20">
        <v>1830155</v>
      </c>
      <c r="R11" s="20">
        <v>4618160</v>
      </c>
      <c r="S11" s="20">
        <v>1441018</v>
      </c>
      <c r="T11" s="20">
        <v>973389</v>
      </c>
      <c r="U11" s="20">
        <v>834350</v>
      </c>
      <c r="V11" s="20">
        <v>3248757</v>
      </c>
      <c r="W11" s="20">
        <v>17375035</v>
      </c>
      <c r="X11" s="20"/>
      <c r="Y11" s="20">
        <v>17375035</v>
      </c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-123212164</v>
      </c>
      <c r="D14" s="18"/>
      <c r="E14" s="19">
        <v>-512923971</v>
      </c>
      <c r="F14" s="20">
        <v>-476273944</v>
      </c>
      <c r="G14" s="20">
        <v>-5453183</v>
      </c>
      <c r="H14" s="20">
        <v>-8901882</v>
      </c>
      <c r="I14" s="20">
        <v>-9346026</v>
      </c>
      <c r="J14" s="20">
        <v>-23701091</v>
      </c>
      <c r="K14" s="20">
        <v>-9831680</v>
      </c>
      <c r="L14" s="20">
        <v>-14237270</v>
      </c>
      <c r="M14" s="20">
        <v>-15249534</v>
      </c>
      <c r="N14" s="20">
        <v>-39318484</v>
      </c>
      <c r="O14" s="20">
        <v>-87346893</v>
      </c>
      <c r="P14" s="20">
        <v>-106579416</v>
      </c>
      <c r="Q14" s="20">
        <v>-35017706</v>
      </c>
      <c r="R14" s="20">
        <v>-228944015</v>
      </c>
      <c r="S14" s="20">
        <v>-11796653</v>
      </c>
      <c r="T14" s="20">
        <v>-48476334</v>
      </c>
      <c r="U14" s="20">
        <v>-90520406</v>
      </c>
      <c r="V14" s="20">
        <v>-150793393</v>
      </c>
      <c r="W14" s="20">
        <v>-442756983</v>
      </c>
      <c r="X14" s="20">
        <v>-476273944</v>
      </c>
      <c r="Y14" s="20">
        <v>33516961</v>
      </c>
      <c r="Z14" s="21">
        <v>-7.04</v>
      </c>
      <c r="AA14" s="22">
        <v>-476273944</v>
      </c>
    </row>
    <row r="15" spans="1:27" ht="12.75">
      <c r="A15" s="23" t="s">
        <v>42</v>
      </c>
      <c r="B15" s="17"/>
      <c r="C15" s="18">
        <v>-39429</v>
      </c>
      <c r="D15" s="18"/>
      <c r="E15" s="19"/>
      <c r="F15" s="20">
        <v>-50000</v>
      </c>
      <c r="G15" s="20"/>
      <c r="H15" s="20"/>
      <c r="I15" s="20"/>
      <c r="J15" s="20"/>
      <c r="K15" s="20"/>
      <c r="L15" s="20"/>
      <c r="M15" s="20"/>
      <c r="N15" s="20"/>
      <c r="O15" s="20"/>
      <c r="P15" s="20">
        <v>-2502</v>
      </c>
      <c r="Q15" s="20"/>
      <c r="R15" s="20">
        <v>-2502</v>
      </c>
      <c r="S15" s="20"/>
      <c r="T15" s="20"/>
      <c r="U15" s="20"/>
      <c r="V15" s="20"/>
      <c r="W15" s="20">
        <v>-2502</v>
      </c>
      <c r="X15" s="20">
        <v>-50000</v>
      </c>
      <c r="Y15" s="20">
        <v>47498</v>
      </c>
      <c r="Z15" s="21">
        <v>-95</v>
      </c>
      <c r="AA15" s="22">
        <v>-50000</v>
      </c>
    </row>
    <row r="16" spans="1:27" ht="12.75">
      <c r="A16" s="23" t="s">
        <v>43</v>
      </c>
      <c r="B16" s="17" t="s">
        <v>6</v>
      </c>
      <c r="C16" s="18"/>
      <c r="D16" s="18"/>
      <c r="E16" s="19">
        <v>-1160000</v>
      </c>
      <c r="F16" s="20">
        <v>-5960000</v>
      </c>
      <c r="G16" s="20"/>
      <c r="H16" s="20">
        <v>-82927</v>
      </c>
      <c r="I16" s="20">
        <v>-27315</v>
      </c>
      <c r="J16" s="20">
        <v>-110242</v>
      </c>
      <c r="K16" s="20">
        <v>-124040</v>
      </c>
      <c r="L16" s="20">
        <v>-309938</v>
      </c>
      <c r="M16" s="20">
        <v>-8750</v>
      </c>
      <c r="N16" s="20">
        <v>-442728</v>
      </c>
      <c r="O16" s="20"/>
      <c r="P16" s="20">
        <v>-17415</v>
      </c>
      <c r="Q16" s="20">
        <v>-89827</v>
      </c>
      <c r="R16" s="20">
        <v>-107242</v>
      </c>
      <c r="S16" s="20"/>
      <c r="T16" s="20">
        <v>-1696274</v>
      </c>
      <c r="U16" s="20">
        <v>-1152918</v>
      </c>
      <c r="V16" s="20">
        <v>-2849192</v>
      </c>
      <c r="W16" s="20">
        <v>-3509404</v>
      </c>
      <c r="X16" s="20">
        <v>-5960000</v>
      </c>
      <c r="Y16" s="20">
        <v>2450596</v>
      </c>
      <c r="Z16" s="21">
        <v>-41.12</v>
      </c>
      <c r="AA16" s="22">
        <v>-5960000</v>
      </c>
    </row>
    <row r="17" spans="1:27" ht="12.75">
      <c r="A17" s="24" t="s">
        <v>44</v>
      </c>
      <c r="B17" s="25"/>
      <c r="C17" s="26">
        <f aca="true" t="shared" si="0" ref="C17:Y17">SUM(C6:C16)</f>
        <v>-86505706</v>
      </c>
      <c r="D17" s="26">
        <f>SUM(D6:D16)</f>
        <v>0</v>
      </c>
      <c r="E17" s="27">
        <f t="shared" si="0"/>
        <v>185629182</v>
      </c>
      <c r="F17" s="28">
        <f t="shared" si="0"/>
        <v>176026003</v>
      </c>
      <c r="G17" s="28">
        <f t="shared" si="0"/>
        <v>-3188</v>
      </c>
      <c r="H17" s="28">
        <f t="shared" si="0"/>
        <v>-3623501</v>
      </c>
      <c r="I17" s="28">
        <f t="shared" si="0"/>
        <v>-4478979</v>
      </c>
      <c r="J17" s="28">
        <f t="shared" si="0"/>
        <v>-8105668</v>
      </c>
      <c r="K17" s="28">
        <f t="shared" si="0"/>
        <v>-4928829</v>
      </c>
      <c r="L17" s="28">
        <f t="shared" si="0"/>
        <v>-9894727</v>
      </c>
      <c r="M17" s="28">
        <f t="shared" si="0"/>
        <v>-11234572</v>
      </c>
      <c r="N17" s="28">
        <f t="shared" si="0"/>
        <v>-26058128</v>
      </c>
      <c r="O17" s="28">
        <f t="shared" si="0"/>
        <v>-82525889</v>
      </c>
      <c r="P17" s="28">
        <f t="shared" si="0"/>
        <v>-102480569</v>
      </c>
      <c r="Q17" s="28">
        <f t="shared" si="0"/>
        <v>-33033748</v>
      </c>
      <c r="R17" s="28">
        <f t="shared" si="0"/>
        <v>-218040206</v>
      </c>
      <c r="S17" s="28">
        <f t="shared" si="0"/>
        <v>-10355635</v>
      </c>
      <c r="T17" s="28">
        <f t="shared" si="0"/>
        <v>-46982541</v>
      </c>
      <c r="U17" s="28">
        <f t="shared" si="0"/>
        <v>-88099587</v>
      </c>
      <c r="V17" s="28">
        <f t="shared" si="0"/>
        <v>-145437763</v>
      </c>
      <c r="W17" s="28">
        <f t="shared" si="0"/>
        <v>-397641765</v>
      </c>
      <c r="X17" s="28">
        <f t="shared" si="0"/>
        <v>176026003</v>
      </c>
      <c r="Y17" s="28">
        <f t="shared" si="0"/>
        <v>-573667768</v>
      </c>
      <c r="Z17" s="29">
        <f>+IF(X17&lt;&gt;0,+(Y17/X17)*100,0)</f>
        <v>-325.8994456631501</v>
      </c>
      <c r="AA17" s="30">
        <f>SUM(AA6:AA16)</f>
        <v>176026003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>
        <v>2000000</v>
      </c>
      <c r="F21" s="20">
        <v>3800000</v>
      </c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>
        <v>3800000</v>
      </c>
      <c r="Y21" s="36">
        <v>-3800000</v>
      </c>
      <c r="Z21" s="37">
        <v>-100</v>
      </c>
      <c r="AA21" s="38">
        <v>3800000</v>
      </c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-91621047</v>
      </c>
      <c r="D26" s="18"/>
      <c r="E26" s="19">
        <v>-170383000</v>
      </c>
      <c r="F26" s="20">
        <v>-169049710</v>
      </c>
      <c r="G26" s="20">
        <v>-12296406</v>
      </c>
      <c r="H26" s="20">
        <v>-23924803</v>
      </c>
      <c r="I26" s="20">
        <v>-13960161</v>
      </c>
      <c r="J26" s="20">
        <v>-50181370</v>
      </c>
      <c r="K26" s="20">
        <v>-24240038</v>
      </c>
      <c r="L26" s="20">
        <v>-18595535</v>
      </c>
      <c r="M26" s="20">
        <v>-22828898</v>
      </c>
      <c r="N26" s="20">
        <v>-65664471</v>
      </c>
      <c r="O26" s="20">
        <v>-10578097</v>
      </c>
      <c r="P26" s="20">
        <v>-11017473</v>
      </c>
      <c r="Q26" s="20">
        <v>-8677230</v>
      </c>
      <c r="R26" s="20">
        <v>-30272800</v>
      </c>
      <c r="S26" s="20">
        <v>-553446</v>
      </c>
      <c r="T26" s="20">
        <v>-2145153</v>
      </c>
      <c r="U26" s="20">
        <v>-15599267</v>
      </c>
      <c r="V26" s="20">
        <v>-18297866</v>
      </c>
      <c r="W26" s="20">
        <v>-164416507</v>
      </c>
      <c r="X26" s="20">
        <v>-169049710</v>
      </c>
      <c r="Y26" s="20">
        <v>4633203</v>
      </c>
      <c r="Z26" s="21">
        <v>-2.74</v>
      </c>
      <c r="AA26" s="22">
        <v>-169049710</v>
      </c>
    </row>
    <row r="27" spans="1:27" ht="12.75">
      <c r="A27" s="24" t="s">
        <v>51</v>
      </c>
      <c r="B27" s="25"/>
      <c r="C27" s="26">
        <f aca="true" t="shared" si="1" ref="C27:Y27">SUM(C21:C26)</f>
        <v>-91621047</v>
      </c>
      <c r="D27" s="26">
        <f>SUM(D21:D26)</f>
        <v>0</v>
      </c>
      <c r="E27" s="27">
        <f t="shared" si="1"/>
        <v>-168383000</v>
      </c>
      <c r="F27" s="28">
        <f t="shared" si="1"/>
        <v>-165249710</v>
      </c>
      <c r="G27" s="28">
        <f t="shared" si="1"/>
        <v>-12296406</v>
      </c>
      <c r="H27" s="28">
        <f t="shared" si="1"/>
        <v>-23924803</v>
      </c>
      <c r="I27" s="28">
        <f t="shared" si="1"/>
        <v>-13960161</v>
      </c>
      <c r="J27" s="28">
        <f t="shared" si="1"/>
        <v>-50181370</v>
      </c>
      <c r="K27" s="28">
        <f t="shared" si="1"/>
        <v>-24240038</v>
      </c>
      <c r="L27" s="28">
        <f t="shared" si="1"/>
        <v>-18595535</v>
      </c>
      <c r="M27" s="28">
        <f t="shared" si="1"/>
        <v>-22828898</v>
      </c>
      <c r="N27" s="28">
        <f t="shared" si="1"/>
        <v>-65664471</v>
      </c>
      <c r="O27" s="28">
        <f t="shared" si="1"/>
        <v>-10578097</v>
      </c>
      <c r="P27" s="28">
        <f t="shared" si="1"/>
        <v>-11017473</v>
      </c>
      <c r="Q27" s="28">
        <f t="shared" si="1"/>
        <v>-8677230</v>
      </c>
      <c r="R27" s="28">
        <f t="shared" si="1"/>
        <v>-30272800</v>
      </c>
      <c r="S27" s="28">
        <f t="shared" si="1"/>
        <v>-553446</v>
      </c>
      <c r="T27" s="28">
        <f t="shared" si="1"/>
        <v>-2145153</v>
      </c>
      <c r="U27" s="28">
        <f t="shared" si="1"/>
        <v>-15599267</v>
      </c>
      <c r="V27" s="28">
        <f t="shared" si="1"/>
        <v>-18297866</v>
      </c>
      <c r="W27" s="28">
        <f t="shared" si="1"/>
        <v>-164416507</v>
      </c>
      <c r="X27" s="28">
        <f t="shared" si="1"/>
        <v>-165249710</v>
      </c>
      <c r="Y27" s="28">
        <f t="shared" si="1"/>
        <v>833203</v>
      </c>
      <c r="Z27" s="29">
        <f>+IF(X27&lt;&gt;0,+(Y27/X27)*100,0)</f>
        <v>-0.5042084491403949</v>
      </c>
      <c r="AA27" s="30">
        <f>SUM(AA21:AA26)</f>
        <v>-165249710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14590</v>
      </c>
      <c r="D33" s="18"/>
      <c r="E33" s="19">
        <v>-277650</v>
      </c>
      <c r="F33" s="20">
        <v>247649</v>
      </c>
      <c r="G33" s="20">
        <v>287170</v>
      </c>
      <c r="H33" s="36">
        <v>-259082</v>
      </c>
      <c r="I33" s="36">
        <v>-30190</v>
      </c>
      <c r="J33" s="36">
        <v>-2102</v>
      </c>
      <c r="K33" s="20">
        <v>9645</v>
      </c>
      <c r="L33" s="20">
        <v>3719</v>
      </c>
      <c r="M33" s="20">
        <v>2216</v>
      </c>
      <c r="N33" s="20">
        <v>15580</v>
      </c>
      <c r="O33" s="36">
        <v>-25368</v>
      </c>
      <c r="P33" s="36">
        <v>12486</v>
      </c>
      <c r="Q33" s="36">
        <v>2992</v>
      </c>
      <c r="R33" s="20">
        <v>-9890</v>
      </c>
      <c r="S33" s="20">
        <v>-3588</v>
      </c>
      <c r="T33" s="20">
        <v>240</v>
      </c>
      <c r="U33" s="20">
        <v>-4331</v>
      </c>
      <c r="V33" s="36">
        <v>-7679</v>
      </c>
      <c r="W33" s="36">
        <v>-4091</v>
      </c>
      <c r="X33" s="36">
        <v>-30001</v>
      </c>
      <c r="Y33" s="20">
        <v>25910</v>
      </c>
      <c r="Z33" s="21">
        <v>-86.36</v>
      </c>
      <c r="AA33" s="22">
        <v>247649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14590</v>
      </c>
      <c r="D36" s="26">
        <f>SUM(D31:D35)</f>
        <v>0</v>
      </c>
      <c r="E36" s="27">
        <f t="shared" si="2"/>
        <v>-277650</v>
      </c>
      <c r="F36" s="28">
        <f t="shared" si="2"/>
        <v>247649</v>
      </c>
      <c r="G36" s="28">
        <f t="shared" si="2"/>
        <v>287170</v>
      </c>
      <c r="H36" s="28">
        <f t="shared" si="2"/>
        <v>-259082</v>
      </c>
      <c r="I36" s="28">
        <f t="shared" si="2"/>
        <v>-30190</v>
      </c>
      <c r="J36" s="28">
        <f t="shared" si="2"/>
        <v>-2102</v>
      </c>
      <c r="K36" s="28">
        <f t="shared" si="2"/>
        <v>9645</v>
      </c>
      <c r="L36" s="28">
        <f t="shared" si="2"/>
        <v>3719</v>
      </c>
      <c r="M36" s="28">
        <f t="shared" si="2"/>
        <v>2216</v>
      </c>
      <c r="N36" s="28">
        <f t="shared" si="2"/>
        <v>15580</v>
      </c>
      <c r="O36" s="28">
        <f t="shared" si="2"/>
        <v>-25368</v>
      </c>
      <c r="P36" s="28">
        <f t="shared" si="2"/>
        <v>12486</v>
      </c>
      <c r="Q36" s="28">
        <f t="shared" si="2"/>
        <v>2992</v>
      </c>
      <c r="R36" s="28">
        <f t="shared" si="2"/>
        <v>-9890</v>
      </c>
      <c r="S36" s="28">
        <f t="shared" si="2"/>
        <v>-3588</v>
      </c>
      <c r="T36" s="28">
        <f t="shared" si="2"/>
        <v>240</v>
      </c>
      <c r="U36" s="28">
        <f t="shared" si="2"/>
        <v>-4331</v>
      </c>
      <c r="V36" s="28">
        <f t="shared" si="2"/>
        <v>-7679</v>
      </c>
      <c r="W36" s="28">
        <f t="shared" si="2"/>
        <v>-4091</v>
      </c>
      <c r="X36" s="28">
        <f t="shared" si="2"/>
        <v>-30001</v>
      </c>
      <c r="Y36" s="28">
        <f t="shared" si="2"/>
        <v>25910</v>
      </c>
      <c r="Z36" s="29">
        <f>+IF(X36&lt;&gt;0,+(Y36/X36)*100,0)</f>
        <v>-86.36378787373754</v>
      </c>
      <c r="AA36" s="30">
        <f>SUM(AA31:AA35)</f>
        <v>247649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-178112163</v>
      </c>
      <c r="D38" s="32">
        <f>+D17+D27+D36</f>
        <v>0</v>
      </c>
      <c r="E38" s="33">
        <f t="shared" si="3"/>
        <v>16968532</v>
      </c>
      <c r="F38" s="2">
        <f t="shared" si="3"/>
        <v>11023942</v>
      </c>
      <c r="G38" s="2">
        <f t="shared" si="3"/>
        <v>-12012424</v>
      </c>
      <c r="H38" s="2">
        <f t="shared" si="3"/>
        <v>-27807386</v>
      </c>
      <c r="I38" s="2">
        <f t="shared" si="3"/>
        <v>-18469330</v>
      </c>
      <c r="J38" s="2">
        <f t="shared" si="3"/>
        <v>-58289140</v>
      </c>
      <c r="K38" s="2">
        <f t="shared" si="3"/>
        <v>-29159222</v>
      </c>
      <c r="L38" s="2">
        <f t="shared" si="3"/>
        <v>-28486543</v>
      </c>
      <c r="M38" s="2">
        <f t="shared" si="3"/>
        <v>-34061254</v>
      </c>
      <c r="N38" s="2">
        <f t="shared" si="3"/>
        <v>-91707019</v>
      </c>
      <c r="O38" s="2">
        <f t="shared" si="3"/>
        <v>-93129354</v>
      </c>
      <c r="P38" s="2">
        <f t="shared" si="3"/>
        <v>-113485556</v>
      </c>
      <c r="Q38" s="2">
        <f t="shared" si="3"/>
        <v>-41707986</v>
      </c>
      <c r="R38" s="2">
        <f t="shared" si="3"/>
        <v>-248322896</v>
      </c>
      <c r="S38" s="2">
        <f t="shared" si="3"/>
        <v>-10912669</v>
      </c>
      <c r="T38" s="2">
        <f t="shared" si="3"/>
        <v>-49127454</v>
      </c>
      <c r="U38" s="2">
        <f t="shared" si="3"/>
        <v>-103703185</v>
      </c>
      <c r="V38" s="2">
        <f t="shared" si="3"/>
        <v>-163743308</v>
      </c>
      <c r="W38" s="2">
        <f t="shared" si="3"/>
        <v>-562062363</v>
      </c>
      <c r="X38" s="2">
        <f t="shared" si="3"/>
        <v>10746292</v>
      </c>
      <c r="Y38" s="2">
        <f t="shared" si="3"/>
        <v>-572808655</v>
      </c>
      <c r="Z38" s="34">
        <f>+IF(X38&lt;&gt;0,+(Y38/X38)*100,0)</f>
        <v>-5330.291183228596</v>
      </c>
      <c r="AA38" s="35">
        <f>+AA17+AA27+AA36</f>
        <v>11023942</v>
      </c>
    </row>
    <row r="39" spans="1:27" ht="12.75">
      <c r="A39" s="23" t="s">
        <v>59</v>
      </c>
      <c r="B39" s="17"/>
      <c r="C39" s="32">
        <v>155171521</v>
      </c>
      <c r="D39" s="32"/>
      <c r="E39" s="33"/>
      <c r="F39" s="2">
        <v>537462184</v>
      </c>
      <c r="G39" s="2">
        <v>537175837</v>
      </c>
      <c r="H39" s="2">
        <f>+G40+H60</f>
        <v>525163413</v>
      </c>
      <c r="I39" s="2">
        <f>+H40+I60</f>
        <v>497356027</v>
      </c>
      <c r="J39" s="2">
        <f>+G39</f>
        <v>537175837</v>
      </c>
      <c r="K39" s="2">
        <f>+I40+K60</f>
        <v>478886697</v>
      </c>
      <c r="L39" s="2">
        <f>+K40+L60</f>
        <v>449727475</v>
      </c>
      <c r="M39" s="2">
        <f>+L40+M60</f>
        <v>421240932</v>
      </c>
      <c r="N39" s="2">
        <f>+K39</f>
        <v>478886697</v>
      </c>
      <c r="O39" s="2">
        <f>+M40+O60</f>
        <v>387179678</v>
      </c>
      <c r="P39" s="2">
        <f>+O40+P60</f>
        <v>294050324</v>
      </c>
      <c r="Q39" s="2">
        <f>+P40+Q60</f>
        <v>180564768</v>
      </c>
      <c r="R39" s="2">
        <f>+O39</f>
        <v>387179678</v>
      </c>
      <c r="S39" s="2">
        <f>+Q40+S60</f>
        <v>138856782</v>
      </c>
      <c r="T39" s="2">
        <f>+S40+T60</f>
        <v>127944113</v>
      </c>
      <c r="U39" s="2">
        <f>+T40+U60</f>
        <v>78816659</v>
      </c>
      <c r="V39" s="2">
        <f>+S39</f>
        <v>138856782</v>
      </c>
      <c r="W39" s="2">
        <f>+G39</f>
        <v>537175837</v>
      </c>
      <c r="X39" s="2">
        <v>537462184</v>
      </c>
      <c r="Y39" s="2">
        <f>+W39-X39</f>
        <v>-286347</v>
      </c>
      <c r="Z39" s="34">
        <f>+IF(X39&lt;&gt;0,+(Y39/X39)*100,0)</f>
        <v>-0.05327760882987072</v>
      </c>
      <c r="AA39" s="35">
        <v>537462184</v>
      </c>
    </row>
    <row r="40" spans="1:27" ht="12.75">
      <c r="A40" s="41" t="s">
        <v>61</v>
      </c>
      <c r="B40" s="42" t="s">
        <v>60</v>
      </c>
      <c r="C40" s="43">
        <f>+C38+C39</f>
        <v>-22940642</v>
      </c>
      <c r="D40" s="43">
        <f aca="true" t="shared" si="4" ref="D40:AA40">+D38+D39</f>
        <v>0</v>
      </c>
      <c r="E40" s="44">
        <f t="shared" si="4"/>
        <v>16968532</v>
      </c>
      <c r="F40" s="45">
        <f t="shared" si="4"/>
        <v>548486126</v>
      </c>
      <c r="G40" s="45">
        <f t="shared" si="4"/>
        <v>525163413</v>
      </c>
      <c r="H40" s="45">
        <f t="shared" si="4"/>
        <v>497356027</v>
      </c>
      <c r="I40" s="45">
        <f t="shared" si="4"/>
        <v>478886697</v>
      </c>
      <c r="J40" s="45">
        <f>+I40</f>
        <v>478886697</v>
      </c>
      <c r="K40" s="45">
        <f t="shared" si="4"/>
        <v>449727475</v>
      </c>
      <c r="L40" s="45">
        <f t="shared" si="4"/>
        <v>421240932</v>
      </c>
      <c r="M40" s="45">
        <f t="shared" si="4"/>
        <v>387179678</v>
      </c>
      <c r="N40" s="45">
        <f>+M40</f>
        <v>387179678</v>
      </c>
      <c r="O40" s="45">
        <f t="shared" si="4"/>
        <v>294050324</v>
      </c>
      <c r="P40" s="45">
        <f t="shared" si="4"/>
        <v>180564768</v>
      </c>
      <c r="Q40" s="45">
        <f t="shared" si="4"/>
        <v>138856782</v>
      </c>
      <c r="R40" s="45">
        <f>+Q40</f>
        <v>138856782</v>
      </c>
      <c r="S40" s="45">
        <f t="shared" si="4"/>
        <v>127944113</v>
      </c>
      <c r="T40" s="45">
        <f t="shared" si="4"/>
        <v>78816659</v>
      </c>
      <c r="U40" s="45">
        <f t="shared" si="4"/>
        <v>-24886526</v>
      </c>
      <c r="V40" s="45">
        <f>+U40</f>
        <v>-24886526</v>
      </c>
      <c r="W40" s="45">
        <f>+V40</f>
        <v>-24886526</v>
      </c>
      <c r="X40" s="45">
        <f t="shared" si="4"/>
        <v>548208476</v>
      </c>
      <c r="Y40" s="45">
        <f t="shared" si="4"/>
        <v>-573095002</v>
      </c>
      <c r="Z40" s="46">
        <f>+IF(X40&lt;&gt;0,+(Y40/X40)*100,0)</f>
        <v>-104.53960985455468</v>
      </c>
      <c r="AA40" s="47">
        <f t="shared" si="4"/>
        <v>548486126</v>
      </c>
    </row>
    <row r="41" spans="1:27" ht="12.75">
      <c r="A41" s="48" t="s">
        <v>89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90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537175837</v>
      </c>
      <c r="J60">
        <v>537175837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2020-08-02T17:14:34Z</dcterms:created>
  <dcterms:modified xsi:type="dcterms:W3CDTF">2020-08-02T17:15:47Z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